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27795" windowHeight="12345"/>
  </bookViews>
  <sheets>
    <sheet name="Data Input &amp; Results" sheetId="2" r:id="rId1"/>
    <sheet name="Prob Sched" sheetId="1" r:id="rId2"/>
    <sheet name="Prob Cost" sheetId="3" r:id="rId3"/>
    <sheet name="Example Data" sheetId="4" r:id="rId4"/>
  </sheets>
  <calcPr calcId="145621"/>
</workbook>
</file>

<file path=xl/calcChain.xml><?xml version="1.0" encoding="utf-8"?>
<calcChain xmlns="http://schemas.openxmlformats.org/spreadsheetml/2006/main">
  <c r="Y30" i="3" l="1"/>
  <c r="X30" i="1" l="1"/>
  <c r="U31" i="3" l="1"/>
  <c r="U32" i="3"/>
  <c r="U33" i="3"/>
  <c r="U34" i="3"/>
  <c r="U35" i="3"/>
  <c r="U36" i="3"/>
  <c r="U37" i="3"/>
  <c r="U38" i="3"/>
  <c r="U39" i="3"/>
  <c r="U40" i="3"/>
  <c r="U41" i="3"/>
  <c r="U42" i="3"/>
  <c r="U43" i="3"/>
  <c r="U44" i="3"/>
  <c r="U45" i="3"/>
  <c r="U46" i="3"/>
  <c r="U47" i="3"/>
  <c r="U48" i="3"/>
  <c r="U49" i="3"/>
  <c r="U50" i="3"/>
  <c r="U51" i="3"/>
  <c r="U52" i="3"/>
  <c r="U53" i="3"/>
  <c r="AE31" i="3"/>
  <c r="AE32" i="3"/>
  <c r="AE33" i="3"/>
  <c r="AE34" i="3"/>
  <c r="AE35" i="3"/>
  <c r="AE36" i="3"/>
  <c r="AE37" i="3"/>
  <c r="AE38" i="3"/>
  <c r="AE39" i="3"/>
  <c r="AE40" i="3"/>
  <c r="AE41" i="3"/>
  <c r="AE42" i="3"/>
  <c r="AE43" i="3"/>
  <c r="AE44" i="3"/>
  <c r="AE45" i="3"/>
  <c r="AE46" i="3"/>
  <c r="AE47" i="3"/>
  <c r="AE48" i="3"/>
  <c r="AE49" i="3"/>
  <c r="AE50" i="3"/>
  <c r="AE51" i="3"/>
  <c r="AE52" i="3"/>
  <c r="AE53" i="3"/>
  <c r="AE54" i="3"/>
  <c r="AC31" i="1"/>
  <c r="AC32" i="1"/>
  <c r="AC33" i="1"/>
  <c r="AC34" i="1"/>
  <c r="AC35" i="1"/>
  <c r="AC36" i="1"/>
  <c r="AC37" i="1"/>
  <c r="AC38" i="1"/>
  <c r="AC39" i="1"/>
  <c r="AC40" i="1"/>
  <c r="AC41" i="1"/>
  <c r="AC42" i="1"/>
  <c r="AC43" i="1"/>
  <c r="AC44" i="1"/>
  <c r="AC45" i="1"/>
  <c r="AC46" i="1"/>
  <c r="AC47" i="1"/>
  <c r="AC48" i="1"/>
  <c r="AC49" i="1"/>
  <c r="AC50" i="1"/>
  <c r="AC51" i="1"/>
  <c r="AC52" i="1"/>
  <c r="AC53" i="1"/>
  <c r="T31" i="1"/>
  <c r="T32" i="1"/>
  <c r="T33" i="1"/>
  <c r="T34" i="1"/>
  <c r="T35" i="1"/>
  <c r="T36" i="1"/>
  <c r="T37" i="1"/>
  <c r="T38" i="1"/>
  <c r="T39" i="1"/>
  <c r="T40" i="1"/>
  <c r="T41" i="1"/>
  <c r="T42" i="1"/>
  <c r="T43" i="1"/>
  <c r="T44" i="1"/>
  <c r="T45" i="1"/>
  <c r="T46" i="1"/>
  <c r="T47" i="1"/>
  <c r="T48" i="1"/>
  <c r="T49" i="1"/>
  <c r="T50" i="1"/>
  <c r="T51" i="1"/>
  <c r="T52" i="1"/>
  <c r="T53" i="1"/>
  <c r="AD31" i="1"/>
  <c r="AD32" i="1"/>
  <c r="AD33" i="1"/>
  <c r="AD34" i="1"/>
  <c r="AD35" i="1"/>
  <c r="AD36" i="1"/>
  <c r="AD37" i="1"/>
  <c r="AD38" i="1"/>
  <c r="AD39" i="1"/>
  <c r="AD40" i="1"/>
  <c r="AD41" i="1"/>
  <c r="AD42" i="1"/>
  <c r="AD43" i="1"/>
  <c r="AD44" i="1"/>
  <c r="AD45" i="1"/>
  <c r="AD46" i="1"/>
  <c r="AD47" i="1"/>
  <c r="AD48" i="1"/>
  <c r="AD49" i="1"/>
  <c r="AD50" i="1"/>
  <c r="AD51" i="1"/>
  <c r="AD52" i="1"/>
  <c r="AD53" i="1"/>
  <c r="AB31" i="1" l="1"/>
  <c r="AB32" i="1"/>
  <c r="AB33" i="1"/>
  <c r="AB34" i="1"/>
  <c r="AB35" i="1"/>
  <c r="AB36" i="1"/>
  <c r="AB37" i="1"/>
  <c r="AB38" i="1"/>
  <c r="AB39" i="1"/>
  <c r="AB40" i="1"/>
  <c r="AB41" i="1"/>
  <c r="AB42" i="1"/>
  <c r="AB43" i="1"/>
  <c r="AB44" i="1"/>
  <c r="AB45" i="1"/>
  <c r="AB46" i="1"/>
  <c r="AB47" i="1"/>
  <c r="AB48" i="1"/>
  <c r="AB49" i="1"/>
  <c r="AB50" i="1"/>
  <c r="AB51" i="1"/>
  <c r="AB52" i="1"/>
  <c r="AB53" i="1"/>
  <c r="AC31" i="3"/>
  <c r="AC32" i="3"/>
  <c r="AC33" i="3"/>
  <c r="AC34" i="3"/>
  <c r="AC35" i="3"/>
  <c r="AC36" i="3"/>
  <c r="AC37" i="3"/>
  <c r="AC38" i="3"/>
  <c r="AC39" i="3"/>
  <c r="AC40" i="3"/>
  <c r="AC41" i="3"/>
  <c r="AC42" i="3"/>
  <c r="AC43" i="3"/>
  <c r="AC44" i="3"/>
  <c r="AC45" i="3"/>
  <c r="AC46" i="3"/>
  <c r="AC47" i="3"/>
  <c r="AC48" i="3"/>
  <c r="AC49" i="3"/>
  <c r="AC50" i="3"/>
  <c r="AC51" i="3"/>
  <c r="AC52" i="3"/>
  <c r="AC53" i="3"/>
  <c r="AC54" i="3"/>
  <c r="F7" i="2" l="1"/>
  <c r="F12" i="2"/>
  <c r="AD54" i="3" l="1"/>
  <c r="A4" i="4" l="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Z4" i="3" l="1"/>
  <c r="Y4" i="3"/>
  <c r="B4" i="3"/>
  <c r="C4" i="3"/>
  <c r="B5" i="3"/>
  <c r="C5" i="3"/>
  <c r="B6" i="3"/>
  <c r="C6" i="3"/>
  <c r="B7" i="3"/>
  <c r="C7" i="3"/>
  <c r="B8" i="3"/>
  <c r="C8" i="3"/>
  <c r="B9" i="3"/>
  <c r="C9" i="3"/>
  <c r="B10" i="3"/>
  <c r="C10" i="3"/>
  <c r="B11" i="3"/>
  <c r="C11" i="3"/>
  <c r="B12" i="3"/>
  <c r="C12" i="3"/>
  <c r="B13" i="3"/>
  <c r="C13" i="3"/>
  <c r="B14" i="3"/>
  <c r="C14" i="3"/>
  <c r="B15" i="3"/>
  <c r="C15" i="3"/>
  <c r="B16" i="3"/>
  <c r="C16" i="3"/>
  <c r="B17" i="3"/>
  <c r="C17" i="3"/>
  <c r="B18" i="3"/>
  <c r="C18" i="3"/>
  <c r="B19" i="3"/>
  <c r="C19" i="3"/>
  <c r="B20" i="3"/>
  <c r="C20" i="3"/>
  <c r="B21" i="3"/>
  <c r="C21" i="3"/>
  <c r="B22" i="3"/>
  <c r="C22" i="3"/>
  <c r="B23" i="3"/>
  <c r="C23" i="3"/>
  <c r="B24" i="3"/>
  <c r="C24" i="3"/>
  <c r="B25" i="3"/>
  <c r="C25" i="3"/>
  <c r="B26" i="3"/>
  <c r="C26" i="3"/>
  <c r="B27" i="3"/>
  <c r="C27" i="3"/>
  <c r="B28" i="3"/>
  <c r="C28" i="3"/>
  <c r="B29" i="3"/>
  <c r="C29" i="3"/>
  <c r="B30" i="3"/>
  <c r="C30" i="3"/>
  <c r="U30" i="3" s="1"/>
  <c r="B31" i="3"/>
  <c r="C31" i="3"/>
  <c r="B32" i="3"/>
  <c r="C32" i="3"/>
  <c r="B33" i="3"/>
  <c r="C33" i="3"/>
  <c r="B34" i="3"/>
  <c r="C34" i="3"/>
  <c r="B35" i="3"/>
  <c r="C35" i="3"/>
  <c r="B36" i="3"/>
  <c r="C36" i="3"/>
  <c r="B37" i="3"/>
  <c r="C37" i="3"/>
  <c r="B38" i="3"/>
  <c r="C38" i="3"/>
  <c r="B39" i="3"/>
  <c r="C39" i="3"/>
  <c r="B40" i="3"/>
  <c r="G40" i="3" s="1"/>
  <c r="C40" i="3"/>
  <c r="N40" i="3" s="1"/>
  <c r="B41" i="3"/>
  <c r="C41" i="3"/>
  <c r="N41" i="3" s="1"/>
  <c r="B42" i="3"/>
  <c r="C42" i="3"/>
  <c r="N42" i="3" s="1"/>
  <c r="B43" i="3"/>
  <c r="C43" i="3"/>
  <c r="N43" i="3" s="1"/>
  <c r="B44" i="3"/>
  <c r="G44" i="3" s="1"/>
  <c r="C44" i="3"/>
  <c r="N44" i="3" s="1"/>
  <c r="B45" i="3"/>
  <c r="C45" i="3"/>
  <c r="N45" i="3" s="1"/>
  <c r="B46" i="3"/>
  <c r="C46" i="3"/>
  <c r="N46" i="3" s="1"/>
  <c r="B47" i="3"/>
  <c r="C47" i="3"/>
  <c r="Q47" i="3" s="1"/>
  <c r="B48" i="3"/>
  <c r="G48" i="3" s="1"/>
  <c r="C48" i="3"/>
  <c r="N48" i="3" s="1"/>
  <c r="B49" i="3"/>
  <c r="C49" i="3"/>
  <c r="N49" i="3" s="1"/>
  <c r="B50" i="3"/>
  <c r="C50" i="3"/>
  <c r="N50" i="3" s="1"/>
  <c r="B51" i="3"/>
  <c r="C51" i="3"/>
  <c r="N51" i="3" s="1"/>
  <c r="B52" i="3"/>
  <c r="D52" i="3" s="1"/>
  <c r="C52" i="3"/>
  <c r="N52" i="3" s="1"/>
  <c r="B53" i="3"/>
  <c r="C53" i="3"/>
  <c r="N53" i="3" s="1"/>
  <c r="A4" i="3"/>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F52" i="3"/>
  <c r="G46" i="3"/>
  <c r="F46" i="3"/>
  <c r="G42" i="3"/>
  <c r="F42" i="3"/>
  <c r="G41" i="3"/>
  <c r="AE30" i="3" l="1"/>
  <c r="AC30" i="3"/>
  <c r="AE8" i="3"/>
  <c r="AE12" i="3"/>
  <c r="AE16" i="3"/>
  <c r="AE20" i="3"/>
  <c r="AE24" i="3"/>
  <c r="AE28" i="3"/>
  <c r="AE4" i="3"/>
  <c r="AE9" i="3"/>
  <c r="AE13" i="3"/>
  <c r="AE17" i="3"/>
  <c r="AE21" i="3"/>
  <c r="AE25" i="3"/>
  <c r="AE29" i="3"/>
  <c r="AE6" i="3"/>
  <c r="AE10" i="3"/>
  <c r="AE14" i="3"/>
  <c r="AE18" i="3"/>
  <c r="AE22" i="3"/>
  <c r="AE26" i="3"/>
  <c r="AE7" i="3"/>
  <c r="AE11" i="3"/>
  <c r="AE15" i="3"/>
  <c r="AE19" i="3"/>
  <c r="AE23" i="3"/>
  <c r="AE27" i="3"/>
  <c r="AE5" i="3"/>
  <c r="AC5" i="3"/>
  <c r="AC4" i="3"/>
  <c r="F44" i="3"/>
  <c r="AA4" i="3"/>
  <c r="S50" i="3"/>
  <c r="T41" i="3"/>
  <c r="E51" i="3"/>
  <c r="AD51" i="3"/>
  <c r="AB51" i="3"/>
  <c r="E47" i="3"/>
  <c r="AD47" i="3"/>
  <c r="AB47" i="3"/>
  <c r="E43" i="3"/>
  <c r="AD43" i="3"/>
  <c r="AB43" i="3"/>
  <c r="E41" i="3"/>
  <c r="AD41" i="3"/>
  <c r="AB41" i="3"/>
  <c r="AD37" i="3"/>
  <c r="AB37" i="3"/>
  <c r="AD33" i="3"/>
  <c r="AB33" i="3"/>
  <c r="E53" i="3"/>
  <c r="AD53" i="3"/>
  <c r="AB53" i="3"/>
  <c r="E49" i="3"/>
  <c r="AD49" i="3"/>
  <c r="AB49" i="3"/>
  <c r="E45" i="3"/>
  <c r="AD45" i="3"/>
  <c r="AB45" i="3"/>
  <c r="D39" i="3"/>
  <c r="AD39" i="3"/>
  <c r="AB39" i="3"/>
  <c r="D35" i="3"/>
  <c r="AD35" i="3"/>
  <c r="AB35" i="3"/>
  <c r="D31" i="3"/>
  <c r="AD31" i="3"/>
  <c r="AB31" i="3"/>
  <c r="G52" i="3"/>
  <c r="AB52" i="3"/>
  <c r="AD52" i="3"/>
  <c r="D50" i="3"/>
  <c r="AD50" i="3"/>
  <c r="AB50" i="3"/>
  <c r="E48" i="3"/>
  <c r="AB48" i="3"/>
  <c r="AD48" i="3"/>
  <c r="E46" i="3"/>
  <c r="AB46" i="3"/>
  <c r="AD46" i="3"/>
  <c r="D44" i="3"/>
  <c r="AB44" i="3"/>
  <c r="AD44" i="3"/>
  <c r="D42" i="3"/>
  <c r="AD42" i="3"/>
  <c r="AB42" i="3"/>
  <c r="E40" i="3"/>
  <c r="AB40" i="3"/>
  <c r="AD40" i="3"/>
  <c r="AB38" i="3"/>
  <c r="AD38" i="3"/>
  <c r="AB36" i="3"/>
  <c r="AD36" i="3"/>
  <c r="AD34" i="3"/>
  <c r="AB34" i="3"/>
  <c r="AB32" i="3"/>
  <c r="AD32" i="3"/>
  <c r="AB30" i="3"/>
  <c r="AD30" i="3"/>
  <c r="Z26" i="3"/>
  <c r="E50" i="3"/>
  <c r="AD4" i="3"/>
  <c r="AB27" i="3"/>
  <c r="AC27" i="3" s="1"/>
  <c r="AB23" i="3"/>
  <c r="AC23" i="3" s="1"/>
  <c r="AB19" i="3"/>
  <c r="AC19" i="3" s="1"/>
  <c r="AB9" i="3"/>
  <c r="AC9" i="3" s="1"/>
  <c r="AB29" i="3"/>
  <c r="AC29" i="3" s="1"/>
  <c r="AB25" i="3"/>
  <c r="AC25" i="3" s="1"/>
  <c r="AB21" i="3"/>
  <c r="AC21" i="3" s="1"/>
  <c r="AB17" i="3"/>
  <c r="AC17" i="3" s="1"/>
  <c r="AB15" i="3"/>
  <c r="AC15" i="3" s="1"/>
  <c r="AB13" i="3"/>
  <c r="AC13" i="3" s="1"/>
  <c r="AB11" i="3"/>
  <c r="AC11" i="3" s="1"/>
  <c r="AB7" i="3"/>
  <c r="AC7" i="3" s="1"/>
  <c r="AB5" i="3"/>
  <c r="AB28" i="3"/>
  <c r="AC28" i="3" s="1"/>
  <c r="AB26" i="3"/>
  <c r="AC26" i="3" s="1"/>
  <c r="AB24" i="3"/>
  <c r="AC24" i="3" s="1"/>
  <c r="AB22" i="3"/>
  <c r="AC22" i="3" s="1"/>
  <c r="AB20" i="3"/>
  <c r="AC20" i="3" s="1"/>
  <c r="AB18" i="3"/>
  <c r="AC18" i="3" s="1"/>
  <c r="AB16" i="3"/>
  <c r="AC16" i="3" s="1"/>
  <c r="AB14" i="3"/>
  <c r="AC14" i="3" s="1"/>
  <c r="AB12" i="3"/>
  <c r="AC12" i="3" s="1"/>
  <c r="AB10" i="3"/>
  <c r="AC10" i="3" s="1"/>
  <c r="AB8" i="3"/>
  <c r="AC8" i="3" s="1"/>
  <c r="AB6" i="3"/>
  <c r="AC6" i="3" s="1"/>
  <c r="AB4" i="3"/>
  <c r="D21" i="3"/>
  <c r="F21" i="3" s="1"/>
  <c r="J21" i="3" s="1"/>
  <c r="D27" i="3"/>
  <c r="F27" i="3" s="1"/>
  <c r="J27" i="3" s="1"/>
  <c r="D23" i="3"/>
  <c r="F23" i="3" s="1"/>
  <c r="J23" i="3" s="1"/>
  <c r="D25" i="3"/>
  <c r="F25" i="3" s="1"/>
  <c r="J25" i="3" s="1"/>
  <c r="F40" i="3"/>
  <c r="S42" i="3"/>
  <c r="R44" i="3"/>
  <c r="F48" i="3"/>
  <c r="G50" i="3"/>
  <c r="O52" i="3"/>
  <c r="E52" i="3"/>
  <c r="S52" i="3"/>
  <c r="K40" i="3"/>
  <c r="T48" i="3"/>
  <c r="D46" i="3"/>
  <c r="E44" i="3"/>
  <c r="O42" i="3"/>
  <c r="K44" i="3"/>
  <c r="K46" i="3"/>
  <c r="F50" i="3"/>
  <c r="E42" i="3"/>
  <c r="G51" i="3"/>
  <c r="T40" i="3"/>
  <c r="T46" i="3"/>
  <c r="R48" i="3"/>
  <c r="O50" i="3"/>
  <c r="D48" i="3"/>
  <c r="D40" i="3"/>
  <c r="R40" i="3"/>
  <c r="T44" i="3"/>
  <c r="R46" i="3"/>
  <c r="K48" i="3"/>
  <c r="D17" i="3"/>
  <c r="F17" i="3" s="1"/>
  <c r="J17" i="3" s="1"/>
  <c r="D13" i="3"/>
  <c r="F13" i="3" s="1"/>
  <c r="J13" i="3" s="1"/>
  <c r="D19" i="3"/>
  <c r="F19" i="3" s="1"/>
  <c r="J19" i="3" s="1"/>
  <c r="D15" i="3"/>
  <c r="F15" i="3" s="1"/>
  <c r="J15" i="3" s="1"/>
  <c r="D5" i="3"/>
  <c r="F5" i="3" s="1"/>
  <c r="D11" i="3"/>
  <c r="F11" i="3" s="1"/>
  <c r="J11" i="3" s="1"/>
  <c r="D9" i="3"/>
  <c r="F9" i="3" s="1"/>
  <c r="J9" i="3" s="1"/>
  <c r="D7" i="3"/>
  <c r="F7" i="3" s="1"/>
  <c r="J7" i="3" s="1"/>
  <c r="K53" i="3"/>
  <c r="H52" i="3"/>
  <c r="H48" i="3"/>
  <c r="H44" i="3"/>
  <c r="H40" i="3"/>
  <c r="I49" i="3"/>
  <c r="I45" i="3"/>
  <c r="I41" i="3"/>
  <c r="J52" i="3"/>
  <c r="J48" i="3"/>
  <c r="J44" i="3"/>
  <c r="J40" i="3"/>
  <c r="L50" i="3"/>
  <c r="L46" i="3"/>
  <c r="L42" i="3"/>
  <c r="M52" i="3"/>
  <c r="M48" i="3"/>
  <c r="M44" i="3"/>
  <c r="M40" i="3"/>
  <c r="P50" i="3"/>
  <c r="P46" i="3"/>
  <c r="P42" i="3"/>
  <c r="Q52" i="3"/>
  <c r="Q48" i="3"/>
  <c r="Q44" i="3"/>
  <c r="Q40" i="3"/>
  <c r="O40" i="3"/>
  <c r="K42" i="3"/>
  <c r="T42" i="3"/>
  <c r="O44" i="3"/>
  <c r="S45" i="3"/>
  <c r="O46" i="3"/>
  <c r="K47" i="3"/>
  <c r="O48" i="3"/>
  <c r="R50" i="3"/>
  <c r="R52" i="3"/>
  <c r="D53" i="3"/>
  <c r="D49" i="3"/>
  <c r="D45" i="3"/>
  <c r="D41" i="3"/>
  <c r="H51" i="3"/>
  <c r="H47" i="3"/>
  <c r="H43" i="3"/>
  <c r="I52" i="3"/>
  <c r="I48" i="3"/>
  <c r="I44" i="3"/>
  <c r="I40" i="3"/>
  <c r="J51" i="3"/>
  <c r="J47" i="3"/>
  <c r="J43" i="3"/>
  <c r="L53" i="3"/>
  <c r="L49" i="3"/>
  <c r="L45" i="3"/>
  <c r="L41" i="3"/>
  <c r="M51" i="3"/>
  <c r="M47" i="3"/>
  <c r="M43" i="3"/>
  <c r="P53" i="3"/>
  <c r="P49" i="3"/>
  <c r="P45" i="3"/>
  <c r="P41" i="3"/>
  <c r="Q51" i="3"/>
  <c r="Q43" i="3"/>
  <c r="S47" i="3"/>
  <c r="N47" i="3"/>
  <c r="H50" i="3"/>
  <c r="H46" i="3"/>
  <c r="H42" i="3"/>
  <c r="I51" i="3"/>
  <c r="I47" i="3"/>
  <c r="I43" i="3"/>
  <c r="I53" i="3"/>
  <c r="J50" i="3"/>
  <c r="J46" i="3"/>
  <c r="J42" i="3"/>
  <c r="L52" i="3"/>
  <c r="L48" i="3"/>
  <c r="L44" i="3"/>
  <c r="L40" i="3"/>
  <c r="M50" i="3"/>
  <c r="M46" i="3"/>
  <c r="M42" i="3"/>
  <c r="P52" i="3"/>
  <c r="P48" i="3"/>
  <c r="P44" i="3"/>
  <c r="P40" i="3"/>
  <c r="Q50" i="3"/>
  <c r="Q46" i="3"/>
  <c r="Q42" i="3"/>
  <c r="S40" i="3"/>
  <c r="R42" i="3"/>
  <c r="S44" i="3"/>
  <c r="S46" i="3"/>
  <c r="S48" i="3"/>
  <c r="K50" i="3"/>
  <c r="T50" i="3"/>
  <c r="K52" i="3"/>
  <c r="T52" i="3"/>
  <c r="D51" i="3"/>
  <c r="D47" i="3"/>
  <c r="D43" i="3"/>
  <c r="H53" i="3"/>
  <c r="H49" i="3"/>
  <c r="H45" i="3"/>
  <c r="H41" i="3"/>
  <c r="I50" i="3"/>
  <c r="I46" i="3"/>
  <c r="I42" i="3"/>
  <c r="J53" i="3"/>
  <c r="J49" i="3"/>
  <c r="J45" i="3"/>
  <c r="J41" i="3"/>
  <c r="L51" i="3"/>
  <c r="L47" i="3"/>
  <c r="L43" i="3"/>
  <c r="M53" i="3"/>
  <c r="M49" i="3"/>
  <c r="M45" i="3"/>
  <c r="M41" i="3"/>
  <c r="P51" i="3"/>
  <c r="P47" i="3"/>
  <c r="P43" i="3"/>
  <c r="Q53" i="3"/>
  <c r="Q49" i="3"/>
  <c r="Q45" i="3"/>
  <c r="Q41" i="3"/>
  <c r="D18" i="3"/>
  <c r="F18" i="3" s="1"/>
  <c r="J18" i="3" s="1"/>
  <c r="D10" i="3"/>
  <c r="F10" i="3" s="1"/>
  <c r="J10" i="3" s="1"/>
  <c r="E26" i="3"/>
  <c r="G26" i="3" s="1"/>
  <c r="P5" i="3"/>
  <c r="N6" i="3"/>
  <c r="N10" i="3"/>
  <c r="N14" i="3"/>
  <c r="N18" i="3"/>
  <c r="N22" i="3"/>
  <c r="N26" i="3"/>
  <c r="N30" i="3"/>
  <c r="N34" i="3"/>
  <c r="N38" i="3"/>
  <c r="N5" i="3"/>
  <c r="N7" i="3"/>
  <c r="N11" i="3"/>
  <c r="N15" i="3"/>
  <c r="N19" i="3"/>
  <c r="N23" i="3"/>
  <c r="N27" i="3"/>
  <c r="N31" i="3"/>
  <c r="N35" i="3"/>
  <c r="N39" i="3"/>
  <c r="N8" i="3"/>
  <c r="N12" i="3"/>
  <c r="N16" i="3"/>
  <c r="N20" i="3"/>
  <c r="N24" i="3"/>
  <c r="N28" i="3"/>
  <c r="N32" i="3"/>
  <c r="N36" i="3"/>
  <c r="N9" i="3"/>
  <c r="N13" i="3"/>
  <c r="N17" i="3"/>
  <c r="N21" i="3"/>
  <c r="N25" i="3"/>
  <c r="N29" i="3"/>
  <c r="N33" i="3"/>
  <c r="N37" i="3"/>
  <c r="E35" i="3"/>
  <c r="G35" i="3" s="1"/>
  <c r="P32" i="3"/>
  <c r="P24" i="3"/>
  <c r="P16" i="3"/>
  <c r="P10" i="3"/>
  <c r="P8" i="3"/>
  <c r="P4" i="3"/>
  <c r="D4" i="3"/>
  <c r="E31" i="3"/>
  <c r="G31" i="3" s="1"/>
  <c r="P6" i="3"/>
  <c r="E38" i="3"/>
  <c r="G38" i="3" s="1"/>
  <c r="F38" i="3"/>
  <c r="J38" i="3" s="1"/>
  <c r="D36" i="3"/>
  <c r="F36" i="3"/>
  <c r="J36" i="3" s="1"/>
  <c r="D32" i="3"/>
  <c r="F32" i="3" s="1"/>
  <c r="J32" i="3" s="1"/>
  <c r="E30" i="3"/>
  <c r="G30" i="3" s="1"/>
  <c r="D28" i="3"/>
  <c r="F28" i="3" s="1"/>
  <c r="J28" i="3" s="1"/>
  <c r="D24" i="3"/>
  <c r="F24" i="3" s="1"/>
  <c r="J24" i="3" s="1"/>
  <c r="E24" i="3"/>
  <c r="G24" i="3" s="1"/>
  <c r="E22" i="3"/>
  <c r="G22" i="3" s="1"/>
  <c r="E14" i="3"/>
  <c r="G14" i="3" s="1"/>
  <c r="D8" i="3"/>
  <c r="F8" i="3" s="1"/>
  <c r="J8" i="3" s="1"/>
  <c r="E8" i="3"/>
  <c r="G8" i="3" s="1"/>
  <c r="D30" i="3"/>
  <c r="F30" i="3" s="1"/>
  <c r="J30" i="3" s="1"/>
  <c r="D14" i="3"/>
  <c r="F14" i="3" s="1"/>
  <c r="J14" i="3" s="1"/>
  <c r="E28" i="3"/>
  <c r="G28" i="3" s="1"/>
  <c r="E10" i="3"/>
  <c r="G10" i="3" s="1"/>
  <c r="P30" i="3"/>
  <c r="P14" i="3"/>
  <c r="P34" i="3"/>
  <c r="P26" i="3"/>
  <c r="P18" i="3"/>
  <c r="E39" i="3"/>
  <c r="E18" i="3"/>
  <c r="G18" i="3" s="1"/>
  <c r="P38" i="3"/>
  <c r="P22" i="3"/>
  <c r="G34" i="3"/>
  <c r="E34" i="3"/>
  <c r="D20" i="3"/>
  <c r="F20" i="3" s="1"/>
  <c r="J20" i="3" s="1"/>
  <c r="D16" i="3"/>
  <c r="F16" i="3" s="1"/>
  <c r="J16" i="3" s="1"/>
  <c r="E16" i="3"/>
  <c r="G16" i="3" s="1"/>
  <c r="D12" i="3"/>
  <c r="F12" i="3" s="1"/>
  <c r="J12" i="3" s="1"/>
  <c r="E6" i="3"/>
  <c r="G6" i="3" s="1"/>
  <c r="D38" i="3"/>
  <c r="D22" i="3"/>
  <c r="F22" i="3" s="1"/>
  <c r="J22" i="3" s="1"/>
  <c r="D6" i="3"/>
  <c r="F6" i="3" s="1"/>
  <c r="J6" i="3" s="1"/>
  <c r="E36" i="3"/>
  <c r="G36" i="3" s="1"/>
  <c r="E12" i="3"/>
  <c r="G12" i="3" s="1"/>
  <c r="P36" i="3"/>
  <c r="P20" i="3"/>
  <c r="E37" i="3"/>
  <c r="E33" i="3"/>
  <c r="E29" i="3"/>
  <c r="G29" i="3" s="1"/>
  <c r="E5" i="3"/>
  <c r="G5" i="3" s="1"/>
  <c r="D34" i="3"/>
  <c r="F34" i="3" s="1"/>
  <c r="J34" i="3" s="1"/>
  <c r="D26" i="3"/>
  <c r="F26" i="3" s="1"/>
  <c r="J26" i="3" s="1"/>
  <c r="E32" i="3"/>
  <c r="G32" i="3" s="1"/>
  <c r="E20" i="3"/>
  <c r="G20" i="3" s="1"/>
  <c r="P28" i="3"/>
  <c r="P12" i="3"/>
  <c r="P39" i="3"/>
  <c r="P37" i="3"/>
  <c r="P35" i="3"/>
  <c r="P33" i="3"/>
  <c r="P31" i="3"/>
  <c r="P29" i="3"/>
  <c r="P27" i="3"/>
  <c r="P25" i="3"/>
  <c r="P23" i="3"/>
  <c r="P21" i="3"/>
  <c r="P19" i="3"/>
  <c r="P17" i="3"/>
  <c r="P15" i="3"/>
  <c r="P13" i="3"/>
  <c r="P11" i="3"/>
  <c r="P9" i="3"/>
  <c r="P7" i="3"/>
  <c r="D37" i="3"/>
  <c r="D33" i="3"/>
  <c r="D29" i="3"/>
  <c r="F29" i="3" s="1"/>
  <c r="J29" i="3" s="1"/>
  <c r="E27" i="3"/>
  <c r="G27" i="3" s="1"/>
  <c r="E25" i="3"/>
  <c r="G25" i="3" s="1"/>
  <c r="E23" i="3"/>
  <c r="G23" i="3" s="1"/>
  <c r="E21" i="3"/>
  <c r="G21" i="3" s="1"/>
  <c r="E19" i="3"/>
  <c r="G19" i="3" s="1"/>
  <c r="E17" i="3"/>
  <c r="G17" i="3" s="1"/>
  <c r="E15" i="3"/>
  <c r="G15" i="3" s="1"/>
  <c r="E13" i="3"/>
  <c r="G13" i="3" s="1"/>
  <c r="E11" i="3"/>
  <c r="G11" i="3" s="1"/>
  <c r="E9" i="3"/>
  <c r="G9" i="3" s="1"/>
  <c r="E7" i="3"/>
  <c r="G7" i="3" s="1"/>
  <c r="R53" i="3"/>
  <c r="O53" i="3"/>
  <c r="T53" i="3"/>
  <c r="R49" i="3"/>
  <c r="S49" i="3"/>
  <c r="K49" i="3"/>
  <c r="R45" i="3"/>
  <c r="O45" i="3"/>
  <c r="T45" i="3"/>
  <c r="O43" i="3"/>
  <c r="O49" i="3"/>
  <c r="F51" i="3"/>
  <c r="F47" i="3"/>
  <c r="G47" i="3"/>
  <c r="F43" i="3"/>
  <c r="F39" i="3"/>
  <c r="J39" i="3" s="1"/>
  <c r="G39" i="3"/>
  <c r="F35" i="3"/>
  <c r="J35" i="3" s="1"/>
  <c r="F33" i="3"/>
  <c r="J33" i="3" s="1"/>
  <c r="K45" i="3"/>
  <c r="T49" i="3"/>
  <c r="S53" i="3"/>
  <c r="R51" i="3"/>
  <c r="T51" i="3"/>
  <c r="S51" i="3"/>
  <c r="K51" i="3"/>
  <c r="R47" i="3"/>
  <c r="O47" i="3"/>
  <c r="R43" i="3"/>
  <c r="T43" i="3"/>
  <c r="S43" i="3"/>
  <c r="K43" i="3"/>
  <c r="R41" i="3"/>
  <c r="S41" i="3"/>
  <c r="K41" i="3"/>
  <c r="F53" i="3"/>
  <c r="G53" i="3"/>
  <c r="F49" i="3"/>
  <c r="F45" i="3"/>
  <c r="G45" i="3"/>
  <c r="F41" i="3"/>
  <c r="F37" i="3"/>
  <c r="J37" i="3" s="1"/>
  <c r="G37" i="3"/>
  <c r="F31" i="3"/>
  <c r="J31" i="3" s="1"/>
  <c r="G33" i="3"/>
  <c r="O41" i="3"/>
  <c r="G43" i="3"/>
  <c r="T47" i="3"/>
  <c r="G49" i="3"/>
  <c r="O51" i="3"/>
  <c r="Y4" i="1"/>
  <c r="X4" i="1"/>
  <c r="W26" i="3" l="1"/>
  <c r="F15" i="2" s="1"/>
  <c r="Q5" i="3"/>
  <c r="R5" i="3" s="1"/>
  <c r="S5" i="3" s="1"/>
  <c r="X27" i="3"/>
  <c r="AD7" i="3"/>
  <c r="AD6" i="3"/>
  <c r="AD5" i="3"/>
  <c r="AD10" i="3"/>
  <c r="AD9" i="3"/>
  <c r="AD8" i="3"/>
  <c r="Q19" i="3"/>
  <c r="R19" i="3" s="1"/>
  <c r="S19" i="3" s="1"/>
  <c r="Q35" i="3"/>
  <c r="R35" i="3" s="1"/>
  <c r="S35" i="3" s="1"/>
  <c r="Q14" i="3"/>
  <c r="R14" i="3" s="1"/>
  <c r="S14" i="3" s="1"/>
  <c r="Q16" i="3"/>
  <c r="R16" i="3" s="1"/>
  <c r="S16" i="3" s="1"/>
  <c r="Q15" i="3"/>
  <c r="R15" i="3" s="1"/>
  <c r="S15" i="3" s="1"/>
  <c r="Q31" i="3"/>
  <c r="R31" i="3" s="1"/>
  <c r="S31" i="3" s="1"/>
  <c r="Q12" i="3"/>
  <c r="R12" i="3" s="1"/>
  <c r="S12" i="3" s="1"/>
  <c r="Q26" i="3"/>
  <c r="R26" i="3" s="1"/>
  <c r="S26" i="3" s="1"/>
  <c r="Q6" i="3"/>
  <c r="R6" i="3" s="1"/>
  <c r="S6" i="3" s="1"/>
  <c r="Q11" i="3"/>
  <c r="R11" i="3" s="1"/>
  <c r="S11" i="3" s="1"/>
  <c r="Q27" i="3"/>
  <c r="R27" i="3" s="1"/>
  <c r="S27" i="3" s="1"/>
  <c r="Q20" i="3"/>
  <c r="R20" i="3" s="1"/>
  <c r="S20" i="3" s="1"/>
  <c r="Q7" i="3"/>
  <c r="R7" i="3" s="1"/>
  <c r="S7" i="3" s="1"/>
  <c r="Q23" i="3"/>
  <c r="R23" i="3" s="1"/>
  <c r="S23" i="3" s="1"/>
  <c r="Q39" i="3"/>
  <c r="R39" i="3" s="1"/>
  <c r="S39" i="3" s="1"/>
  <c r="Q8" i="3"/>
  <c r="R8" i="3" s="1"/>
  <c r="S8" i="3" s="1"/>
  <c r="Q9" i="3"/>
  <c r="R9" i="3" s="1"/>
  <c r="S9" i="3" s="1"/>
  <c r="Q13" i="3"/>
  <c r="R13" i="3" s="1"/>
  <c r="S13" i="3" s="1"/>
  <c r="Q17" i="3"/>
  <c r="R17" i="3" s="1"/>
  <c r="S17" i="3" s="1"/>
  <c r="Q21" i="3"/>
  <c r="R21" i="3" s="1"/>
  <c r="S21" i="3" s="1"/>
  <c r="Q25" i="3"/>
  <c r="R25" i="3" s="1"/>
  <c r="S25" i="3" s="1"/>
  <c r="Q29" i="3"/>
  <c r="R29" i="3" s="1"/>
  <c r="S29" i="3" s="1"/>
  <c r="Q33" i="3"/>
  <c r="R33" i="3" s="1"/>
  <c r="S33" i="3" s="1"/>
  <c r="Q37" i="3"/>
  <c r="R37" i="3" s="1"/>
  <c r="S37" i="3" s="1"/>
  <c r="Q28" i="3"/>
  <c r="R28" i="3" s="1"/>
  <c r="S28" i="3" s="1"/>
  <c r="Q18" i="3"/>
  <c r="R18" i="3" s="1"/>
  <c r="S18" i="3" s="1"/>
  <c r="Q30" i="3"/>
  <c r="R30" i="3" s="1"/>
  <c r="S30" i="3" s="1"/>
  <c r="Q36" i="3"/>
  <c r="R36" i="3" s="1"/>
  <c r="S36" i="3" s="1"/>
  <c r="Q38" i="3"/>
  <c r="R38" i="3" s="1"/>
  <c r="S38" i="3" s="1"/>
  <c r="Q4" i="3"/>
  <c r="R4" i="3" s="1"/>
  <c r="S4" i="3" s="1"/>
  <c r="Q24" i="3"/>
  <c r="R24" i="3" s="1"/>
  <c r="S24" i="3" s="1"/>
  <c r="Q22" i="3"/>
  <c r="R22" i="3" s="1"/>
  <c r="S22" i="3" s="1"/>
  <c r="Q34" i="3"/>
  <c r="R34" i="3" s="1"/>
  <c r="S34" i="3" s="1"/>
  <c r="Q10" i="3"/>
  <c r="R10" i="3" s="1"/>
  <c r="S10" i="3" s="1"/>
  <c r="Q32" i="3"/>
  <c r="R32" i="3" s="1"/>
  <c r="S32" i="3" s="1"/>
  <c r="Z4" i="1"/>
  <c r="E4" i="3"/>
  <c r="G4" i="3" s="1"/>
  <c r="F4" i="3"/>
  <c r="J5" i="3"/>
  <c r="X26" i="3" l="1"/>
  <c r="G15" i="2" s="1"/>
  <c r="I17" i="3"/>
  <c r="I33" i="3"/>
  <c r="H11" i="3"/>
  <c r="H27" i="3"/>
  <c r="I9" i="3"/>
  <c r="H19" i="3"/>
  <c r="I31" i="3"/>
  <c r="H25" i="3"/>
  <c r="I7" i="3"/>
  <c r="I23" i="3"/>
  <c r="I39" i="3"/>
  <c r="H17" i="3"/>
  <c r="H33" i="3"/>
  <c r="I25" i="3"/>
  <c r="H35" i="3"/>
  <c r="I15" i="3"/>
  <c r="H9" i="3"/>
  <c r="H38" i="3"/>
  <c r="I36" i="3"/>
  <c r="H32" i="3"/>
  <c r="I24" i="3"/>
  <c r="H12" i="3"/>
  <c r="I34" i="3"/>
  <c r="H30" i="3"/>
  <c r="K30" i="3" s="1"/>
  <c r="L30" i="3" s="1"/>
  <c r="M30" i="3" s="1"/>
  <c r="O30" i="3" s="1"/>
  <c r="T30" i="3" s="1"/>
  <c r="I22" i="3"/>
  <c r="H23" i="3"/>
  <c r="K23" i="3" s="1"/>
  <c r="L23" i="3" s="1"/>
  <c r="M23" i="3" s="1"/>
  <c r="O23" i="3" s="1"/>
  <c r="T23" i="3" s="1"/>
  <c r="U23" i="3" s="1"/>
  <c r="I29" i="3"/>
  <c r="H13" i="3"/>
  <c r="I19" i="3"/>
  <c r="H28" i="3"/>
  <c r="H10" i="3"/>
  <c r="H8" i="3"/>
  <c r="H26" i="3"/>
  <c r="I18" i="3"/>
  <c r="I6" i="3"/>
  <c r="H5" i="3"/>
  <c r="H39" i="3"/>
  <c r="K39" i="3" s="1"/>
  <c r="L39" i="3" s="1"/>
  <c r="M39" i="3" s="1"/>
  <c r="O39" i="3" s="1"/>
  <c r="T39" i="3" s="1"/>
  <c r="I13" i="3"/>
  <c r="I35" i="3"/>
  <c r="H20" i="3"/>
  <c r="I30" i="3"/>
  <c r="H18" i="3"/>
  <c r="K18" i="3" s="1"/>
  <c r="L18" i="3" s="1"/>
  <c r="M18" i="3" s="1"/>
  <c r="O18" i="3" s="1"/>
  <c r="T18" i="3" s="1"/>
  <c r="U18" i="3" s="1"/>
  <c r="H14" i="3"/>
  <c r="H6" i="3"/>
  <c r="I37" i="3"/>
  <c r="H36" i="3"/>
  <c r="K36" i="3" s="1"/>
  <c r="L36" i="3" s="1"/>
  <c r="M36" i="3" s="1"/>
  <c r="O36" i="3" s="1"/>
  <c r="T36" i="3" s="1"/>
  <c r="I28" i="3"/>
  <c r="H24" i="3"/>
  <c r="I16" i="3"/>
  <c r="I10" i="3"/>
  <c r="I8" i="3"/>
  <c r="H34" i="3"/>
  <c r="K34" i="3" s="1"/>
  <c r="L34" i="3" s="1"/>
  <c r="M34" i="3" s="1"/>
  <c r="O34" i="3" s="1"/>
  <c r="T34" i="3" s="1"/>
  <c r="I26" i="3"/>
  <c r="H22" i="3"/>
  <c r="H15" i="3"/>
  <c r="I21" i="3"/>
  <c r="H37" i="3"/>
  <c r="K37" i="3" s="1"/>
  <c r="L37" i="3" s="1"/>
  <c r="M37" i="3" s="1"/>
  <c r="O37" i="3" s="1"/>
  <c r="T37" i="3" s="1"/>
  <c r="I5" i="3"/>
  <c r="I11" i="3"/>
  <c r="I20" i="3"/>
  <c r="H16" i="3"/>
  <c r="K16" i="3" s="1"/>
  <c r="L16" i="3" s="1"/>
  <c r="M16" i="3" s="1"/>
  <c r="O16" i="3" s="1"/>
  <c r="T16" i="3" s="1"/>
  <c r="U16" i="3" s="1"/>
  <c r="I14" i="3"/>
  <c r="H7" i="3"/>
  <c r="H29" i="3"/>
  <c r="I38" i="3"/>
  <c r="I32" i="3"/>
  <c r="I12" i="3"/>
  <c r="H31" i="3"/>
  <c r="K31" i="3" s="1"/>
  <c r="L31" i="3" s="1"/>
  <c r="M31" i="3" s="1"/>
  <c r="O31" i="3" s="1"/>
  <c r="T31" i="3" s="1"/>
  <c r="H21" i="3"/>
  <c r="I27" i="3"/>
  <c r="B4" i="1"/>
  <c r="B5" i="1"/>
  <c r="B6" i="1"/>
  <c r="B7" i="1"/>
  <c r="B8" i="1"/>
  <c r="B9" i="1"/>
  <c r="B10" i="1"/>
  <c r="AD10" i="1" s="1"/>
  <c r="B11" i="1"/>
  <c r="AD11" i="1" s="1"/>
  <c r="B12" i="1"/>
  <c r="AD12" i="1" s="1"/>
  <c r="B13" i="1"/>
  <c r="AD13" i="1" s="1"/>
  <c r="B14" i="1"/>
  <c r="AD14" i="1" s="1"/>
  <c r="B15" i="1"/>
  <c r="AD15" i="1" s="1"/>
  <c r="B16" i="1"/>
  <c r="AD16" i="1" s="1"/>
  <c r="B17" i="1"/>
  <c r="AD17" i="1" s="1"/>
  <c r="B18" i="1"/>
  <c r="AD18" i="1" s="1"/>
  <c r="B19" i="1"/>
  <c r="AD19" i="1" s="1"/>
  <c r="B20" i="1"/>
  <c r="AD20" i="1" s="1"/>
  <c r="B21" i="1"/>
  <c r="AD21" i="1" s="1"/>
  <c r="B22" i="1"/>
  <c r="AD22" i="1" s="1"/>
  <c r="B23" i="1"/>
  <c r="AD23" i="1" s="1"/>
  <c r="B24" i="1"/>
  <c r="AD24" i="1" s="1"/>
  <c r="B25" i="1"/>
  <c r="AD25" i="1" s="1"/>
  <c r="B26" i="1"/>
  <c r="AD26" i="1" s="1"/>
  <c r="B27" i="1"/>
  <c r="AD27" i="1" s="1"/>
  <c r="B28" i="1"/>
  <c r="AD28" i="1" s="1"/>
  <c r="B29" i="1"/>
  <c r="AD29" i="1" s="1"/>
  <c r="B30" i="1"/>
  <c r="B31" i="1"/>
  <c r="B32" i="1"/>
  <c r="B33" i="1"/>
  <c r="B34" i="1"/>
  <c r="B35" i="1"/>
  <c r="B36" i="1"/>
  <c r="B37" i="1"/>
  <c r="B38" i="1"/>
  <c r="B39" i="1"/>
  <c r="B40" i="1"/>
  <c r="B41" i="1"/>
  <c r="B42" i="1"/>
  <c r="B43" i="1"/>
  <c r="B44" i="1"/>
  <c r="B45" i="1"/>
  <c r="B46" i="1"/>
  <c r="B47" i="1"/>
  <c r="B48" i="1"/>
  <c r="B49" i="1"/>
  <c r="B50" i="1"/>
  <c r="B51" i="1"/>
  <c r="B52" i="1"/>
  <c r="B53" i="1"/>
  <c r="A54" i="2"/>
  <c r="A7" i="2"/>
  <c r="A8" i="2"/>
  <c r="A9" i="2"/>
  <c r="A10" i="2"/>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6" i="2"/>
  <c r="AC30" i="1" l="1"/>
  <c r="T30" i="1"/>
  <c r="AD30" i="1"/>
  <c r="AB30" i="1"/>
  <c r="K9" i="3"/>
  <c r="AD6" i="1"/>
  <c r="AD8" i="1"/>
  <c r="AB4" i="1"/>
  <c r="AC4" i="1" s="1"/>
  <c r="AD4" i="1"/>
  <c r="AD7" i="1"/>
  <c r="AD9" i="1"/>
  <c r="AB5" i="1"/>
  <c r="AD5" i="1"/>
  <c r="Y26" i="3"/>
  <c r="H15" i="2" s="1"/>
  <c r="AA53" i="1"/>
  <c r="AA45" i="1"/>
  <c r="M37" i="1"/>
  <c r="AA37" i="1"/>
  <c r="M29" i="1"/>
  <c r="AA29" i="1"/>
  <c r="AB29" i="1" s="1"/>
  <c r="AA52" i="1"/>
  <c r="AA40" i="1"/>
  <c r="M32" i="1"/>
  <c r="AA32" i="1"/>
  <c r="M24" i="1"/>
  <c r="AA24" i="1"/>
  <c r="AB24" i="1" s="1"/>
  <c r="M12" i="1"/>
  <c r="AA12" i="1"/>
  <c r="AB12" i="1" s="1"/>
  <c r="AA51" i="1"/>
  <c r="AA47" i="1"/>
  <c r="AA43" i="1"/>
  <c r="M39" i="1"/>
  <c r="AA39" i="1"/>
  <c r="M35" i="1"/>
  <c r="AA35" i="1"/>
  <c r="M31" i="1"/>
  <c r="AA31" i="1"/>
  <c r="M27" i="1"/>
  <c r="AA27" i="1"/>
  <c r="AB27" i="1" s="1"/>
  <c r="M23" i="1"/>
  <c r="AA23" i="1"/>
  <c r="AB23" i="1" s="1"/>
  <c r="M19" i="1"/>
  <c r="AA19" i="1"/>
  <c r="AB19" i="1" s="1"/>
  <c r="M11" i="1"/>
  <c r="AA11" i="1"/>
  <c r="AB11" i="1" s="1"/>
  <c r="M7" i="1"/>
  <c r="AA7" i="1"/>
  <c r="AB7" i="1" s="1"/>
  <c r="AA49" i="1"/>
  <c r="AA41" i="1"/>
  <c r="M33" i="1"/>
  <c r="AA33" i="1"/>
  <c r="M25" i="1"/>
  <c r="AA25" i="1"/>
  <c r="AB25" i="1" s="1"/>
  <c r="M21" i="1"/>
  <c r="AA21" i="1"/>
  <c r="AB21" i="1" s="1"/>
  <c r="M13" i="1"/>
  <c r="AA13" i="1"/>
  <c r="AB13" i="1" s="1"/>
  <c r="M9" i="1"/>
  <c r="AA9" i="1"/>
  <c r="AB9" i="1" s="1"/>
  <c r="M5" i="1"/>
  <c r="AA5" i="1"/>
  <c r="AA48" i="1"/>
  <c r="AA44" i="1"/>
  <c r="M36" i="1"/>
  <c r="AA36" i="1"/>
  <c r="M28" i="1"/>
  <c r="AA28" i="1"/>
  <c r="AB28" i="1" s="1"/>
  <c r="M20" i="1"/>
  <c r="AA20" i="1"/>
  <c r="AB20" i="1" s="1"/>
  <c r="M8" i="1"/>
  <c r="AA8" i="1"/>
  <c r="AB8" i="1" s="1"/>
  <c r="AA4" i="1"/>
  <c r="AA50" i="1"/>
  <c r="AA46" i="1"/>
  <c r="AA42" i="1"/>
  <c r="M38" i="1"/>
  <c r="AA38" i="1"/>
  <c r="M34" i="1"/>
  <c r="AA34" i="1"/>
  <c r="M30" i="1"/>
  <c r="AA30" i="1"/>
  <c r="M26" i="1"/>
  <c r="AA26" i="1"/>
  <c r="AB26" i="1" s="1"/>
  <c r="M22" i="1"/>
  <c r="AA22" i="1"/>
  <c r="AB22" i="1" s="1"/>
  <c r="M18" i="1"/>
  <c r="AA18" i="1"/>
  <c r="AB18" i="1" s="1"/>
  <c r="M14" i="1"/>
  <c r="AA14" i="1"/>
  <c r="AB14" i="1" s="1"/>
  <c r="M10" i="1"/>
  <c r="AA10" i="1"/>
  <c r="AB10" i="1" s="1"/>
  <c r="M6" i="1"/>
  <c r="AA6" i="1"/>
  <c r="AB6" i="1" s="1"/>
  <c r="M17" i="1"/>
  <c r="AA17" i="1"/>
  <c r="AB17" i="1" s="1"/>
  <c r="M16" i="1"/>
  <c r="AA16" i="1"/>
  <c r="AB16" i="1" s="1"/>
  <c r="M15" i="1"/>
  <c r="AA15" i="1"/>
  <c r="AB15" i="1" s="1"/>
  <c r="Y26" i="1"/>
  <c r="K29" i="3"/>
  <c r="L29" i="3" s="1"/>
  <c r="M29" i="3" s="1"/>
  <c r="O29" i="3" s="1"/>
  <c r="T29" i="3" s="1"/>
  <c r="U29" i="3" s="1"/>
  <c r="K17" i="3"/>
  <c r="L17" i="3" s="1"/>
  <c r="M17" i="3" s="1"/>
  <c r="O17" i="3" s="1"/>
  <c r="T17" i="3" s="1"/>
  <c r="U17" i="3" s="1"/>
  <c r="K28" i="3"/>
  <c r="L28" i="3" s="1"/>
  <c r="M28" i="3" s="1"/>
  <c r="O28" i="3" s="1"/>
  <c r="T28" i="3" s="1"/>
  <c r="U28" i="3" s="1"/>
  <c r="K24" i="3"/>
  <c r="L24" i="3" s="1"/>
  <c r="M24" i="3" s="1"/>
  <c r="O24" i="3" s="1"/>
  <c r="T24" i="3" s="1"/>
  <c r="U24" i="3" s="1"/>
  <c r="K22" i="3"/>
  <c r="L22" i="3" s="1"/>
  <c r="M22" i="3" s="1"/>
  <c r="O22" i="3" s="1"/>
  <c r="T22" i="3" s="1"/>
  <c r="U22" i="3" s="1"/>
  <c r="K7" i="3"/>
  <c r="L7" i="3" s="1"/>
  <c r="M7" i="3" s="1"/>
  <c r="O7" i="3" s="1"/>
  <c r="T7" i="3" s="1"/>
  <c r="U7" i="3" s="1"/>
  <c r="K15" i="3"/>
  <c r="L15" i="3" s="1"/>
  <c r="M15" i="3" s="1"/>
  <c r="O15" i="3" s="1"/>
  <c r="T15" i="3" s="1"/>
  <c r="U15" i="3" s="1"/>
  <c r="K12" i="3"/>
  <c r="L12" i="3" s="1"/>
  <c r="M12" i="3" s="1"/>
  <c r="O12" i="3" s="1"/>
  <c r="T12" i="3" s="1"/>
  <c r="U12" i="3" s="1"/>
  <c r="K19" i="3"/>
  <c r="L19" i="3" s="1"/>
  <c r="M19" i="3" s="1"/>
  <c r="O19" i="3" s="1"/>
  <c r="T19" i="3" s="1"/>
  <c r="U19" i="3" s="1"/>
  <c r="K6" i="3"/>
  <c r="L6" i="3" s="1"/>
  <c r="M6" i="3" s="1"/>
  <c r="O6" i="3" s="1"/>
  <c r="T6" i="3" s="1"/>
  <c r="U6" i="3" s="1"/>
  <c r="K8" i="3"/>
  <c r="L8" i="3" s="1"/>
  <c r="M8" i="3" s="1"/>
  <c r="O8" i="3" s="1"/>
  <c r="T8" i="3" s="1"/>
  <c r="U8" i="3" s="1"/>
  <c r="M48" i="1"/>
  <c r="S48" i="1"/>
  <c r="P48" i="1"/>
  <c r="N48" i="1"/>
  <c r="K48" i="1"/>
  <c r="R48" i="1"/>
  <c r="Q48" i="1"/>
  <c r="O48" i="1"/>
  <c r="L48" i="1"/>
  <c r="G48" i="1"/>
  <c r="C48" i="1"/>
  <c r="H48" i="1"/>
  <c r="D48" i="1"/>
  <c r="I48" i="1"/>
  <c r="E48" i="1"/>
  <c r="J48" i="1"/>
  <c r="F48" i="1"/>
  <c r="M40" i="1"/>
  <c r="S40" i="1"/>
  <c r="P40" i="1"/>
  <c r="N40" i="1"/>
  <c r="K40" i="1"/>
  <c r="R40" i="1"/>
  <c r="Q40" i="1"/>
  <c r="O40" i="1"/>
  <c r="L40" i="1"/>
  <c r="J40" i="1"/>
  <c r="G40" i="1"/>
  <c r="C40" i="1"/>
  <c r="H40" i="1"/>
  <c r="D40" i="1"/>
  <c r="I40" i="1"/>
  <c r="E40" i="1"/>
  <c r="F40" i="1"/>
  <c r="M51" i="1"/>
  <c r="S51" i="1"/>
  <c r="P51" i="1"/>
  <c r="N51" i="1"/>
  <c r="K51" i="1"/>
  <c r="I51" i="1"/>
  <c r="G51" i="1"/>
  <c r="E51" i="1"/>
  <c r="C51" i="1"/>
  <c r="R51" i="1"/>
  <c r="Q51" i="1"/>
  <c r="O51" i="1"/>
  <c r="L51" i="1"/>
  <c r="J51" i="1"/>
  <c r="H51" i="1"/>
  <c r="F51" i="1"/>
  <c r="D51" i="1"/>
  <c r="M47" i="1"/>
  <c r="S47" i="1"/>
  <c r="P47" i="1"/>
  <c r="N47" i="1"/>
  <c r="K47" i="1"/>
  <c r="I47" i="1"/>
  <c r="G47" i="1"/>
  <c r="E47" i="1"/>
  <c r="C47" i="1"/>
  <c r="R47" i="1"/>
  <c r="Q47" i="1"/>
  <c r="O47" i="1"/>
  <c r="L47" i="1"/>
  <c r="J47" i="1"/>
  <c r="H47" i="1"/>
  <c r="F47" i="1"/>
  <c r="D47" i="1"/>
  <c r="M43" i="1"/>
  <c r="S43" i="1"/>
  <c r="P43" i="1"/>
  <c r="N43" i="1"/>
  <c r="K43" i="1"/>
  <c r="I43" i="1"/>
  <c r="G43" i="1"/>
  <c r="E43" i="1"/>
  <c r="C43" i="1"/>
  <c r="R43" i="1"/>
  <c r="Q43" i="1"/>
  <c r="O43" i="1"/>
  <c r="L43" i="1"/>
  <c r="J43" i="1"/>
  <c r="H43" i="1"/>
  <c r="F43" i="1"/>
  <c r="D43" i="1"/>
  <c r="M52" i="1"/>
  <c r="S52" i="1"/>
  <c r="P52" i="1"/>
  <c r="N52" i="1"/>
  <c r="R52" i="1"/>
  <c r="Q52" i="1"/>
  <c r="O52" i="1"/>
  <c r="L52" i="1"/>
  <c r="I52" i="1"/>
  <c r="E52" i="1"/>
  <c r="J52" i="1"/>
  <c r="F52" i="1"/>
  <c r="G52" i="1"/>
  <c r="C52" i="1"/>
  <c r="K52" i="1"/>
  <c r="H52" i="1"/>
  <c r="D52" i="1"/>
  <c r="M44" i="1"/>
  <c r="S44" i="1"/>
  <c r="P44" i="1"/>
  <c r="N44" i="1"/>
  <c r="K44" i="1"/>
  <c r="R44" i="1"/>
  <c r="Q44" i="1"/>
  <c r="O44" i="1"/>
  <c r="L44" i="1"/>
  <c r="I44" i="1"/>
  <c r="E44" i="1"/>
  <c r="J44" i="1"/>
  <c r="F44" i="1"/>
  <c r="D44" i="1"/>
  <c r="G44" i="1"/>
  <c r="C44" i="1"/>
  <c r="H44" i="1"/>
  <c r="M50" i="1"/>
  <c r="R50" i="1"/>
  <c r="Q50" i="1"/>
  <c r="O50" i="1"/>
  <c r="L50" i="1"/>
  <c r="S50" i="1"/>
  <c r="P50" i="1"/>
  <c r="N50" i="1"/>
  <c r="K50" i="1"/>
  <c r="J50" i="1"/>
  <c r="F50" i="1"/>
  <c r="G50" i="1"/>
  <c r="C50" i="1"/>
  <c r="H50" i="1"/>
  <c r="D50" i="1"/>
  <c r="I50" i="1"/>
  <c r="E50" i="1"/>
  <c r="M46" i="1"/>
  <c r="R46" i="1"/>
  <c r="Q46" i="1"/>
  <c r="O46" i="1"/>
  <c r="L46" i="1"/>
  <c r="S46" i="1"/>
  <c r="P46" i="1"/>
  <c r="N46" i="1"/>
  <c r="K46" i="1"/>
  <c r="H46" i="1"/>
  <c r="D46" i="1"/>
  <c r="I46" i="1"/>
  <c r="E46" i="1"/>
  <c r="C46" i="1"/>
  <c r="J46" i="1"/>
  <c r="F46" i="1"/>
  <c r="G46" i="1"/>
  <c r="M42" i="1"/>
  <c r="R42" i="1"/>
  <c r="Q42" i="1"/>
  <c r="O42" i="1"/>
  <c r="L42" i="1"/>
  <c r="S42" i="1"/>
  <c r="P42" i="1"/>
  <c r="N42" i="1"/>
  <c r="K42" i="1"/>
  <c r="J42" i="1"/>
  <c r="F42" i="1"/>
  <c r="G42" i="1"/>
  <c r="C42" i="1"/>
  <c r="E42" i="1"/>
  <c r="H42" i="1"/>
  <c r="D42" i="1"/>
  <c r="I42" i="1"/>
  <c r="M53" i="1"/>
  <c r="R53" i="1"/>
  <c r="Q53" i="1"/>
  <c r="O53" i="1"/>
  <c r="L53" i="1"/>
  <c r="J53" i="1"/>
  <c r="H53" i="1"/>
  <c r="F53" i="1"/>
  <c r="D53" i="1"/>
  <c r="S53" i="1"/>
  <c r="P53" i="1"/>
  <c r="N53" i="1"/>
  <c r="K53" i="1"/>
  <c r="I53" i="1"/>
  <c r="G53" i="1"/>
  <c r="E53" i="1"/>
  <c r="C53" i="1"/>
  <c r="M49" i="1"/>
  <c r="R49" i="1"/>
  <c r="Q49" i="1"/>
  <c r="O49" i="1"/>
  <c r="L49" i="1"/>
  <c r="J49" i="1"/>
  <c r="H49" i="1"/>
  <c r="F49" i="1"/>
  <c r="D49" i="1"/>
  <c r="S49" i="1"/>
  <c r="P49" i="1"/>
  <c r="N49" i="1"/>
  <c r="K49" i="1"/>
  <c r="I49" i="1"/>
  <c r="G49" i="1"/>
  <c r="E49" i="1"/>
  <c r="C49" i="1"/>
  <c r="M45" i="1"/>
  <c r="R45" i="1"/>
  <c r="Q45" i="1"/>
  <c r="O45" i="1"/>
  <c r="L45" i="1"/>
  <c r="J45" i="1"/>
  <c r="H45" i="1"/>
  <c r="F45" i="1"/>
  <c r="D45" i="1"/>
  <c r="S45" i="1"/>
  <c r="P45" i="1"/>
  <c r="N45" i="1"/>
  <c r="K45" i="1"/>
  <c r="I45" i="1"/>
  <c r="G45" i="1"/>
  <c r="E45" i="1"/>
  <c r="C45" i="1"/>
  <c r="M41" i="1"/>
  <c r="R41" i="1"/>
  <c r="Q41" i="1"/>
  <c r="O41" i="1"/>
  <c r="L41" i="1"/>
  <c r="J41" i="1"/>
  <c r="H41" i="1"/>
  <c r="F41" i="1"/>
  <c r="D41" i="1"/>
  <c r="S41" i="1"/>
  <c r="P41" i="1"/>
  <c r="N41" i="1"/>
  <c r="K41" i="1"/>
  <c r="I41" i="1"/>
  <c r="G41" i="1"/>
  <c r="E41" i="1"/>
  <c r="C41" i="1"/>
  <c r="K35" i="3"/>
  <c r="L35" i="3" s="1"/>
  <c r="M35" i="3" s="1"/>
  <c r="O35" i="3" s="1"/>
  <c r="T35" i="3" s="1"/>
  <c r="K38" i="3"/>
  <c r="L38" i="3" s="1"/>
  <c r="M38" i="3" s="1"/>
  <c r="O38" i="3" s="1"/>
  <c r="T38" i="3" s="1"/>
  <c r="P32" i="1"/>
  <c r="F32" i="1"/>
  <c r="C32" i="1"/>
  <c r="E32" i="1" s="1"/>
  <c r="I32" i="1" s="1"/>
  <c r="O32" i="1"/>
  <c r="D32" i="1"/>
  <c r="P24" i="1"/>
  <c r="C24" i="1"/>
  <c r="E24" i="1" s="1"/>
  <c r="I24" i="1" s="1"/>
  <c r="O24" i="1"/>
  <c r="D24" i="1"/>
  <c r="F24" i="1" s="1"/>
  <c r="P16" i="1"/>
  <c r="C16" i="1"/>
  <c r="E16" i="1" s="1"/>
  <c r="I16" i="1" s="1"/>
  <c r="O16" i="1"/>
  <c r="D16" i="1"/>
  <c r="F16" i="1" s="1"/>
  <c r="P39" i="1"/>
  <c r="C39" i="1"/>
  <c r="E39" i="1" s="1"/>
  <c r="I39" i="1" s="1"/>
  <c r="O39" i="1"/>
  <c r="D39" i="1"/>
  <c r="F39" i="1" s="1"/>
  <c r="P31" i="1"/>
  <c r="F31" i="1"/>
  <c r="C31" i="1"/>
  <c r="E31" i="1" s="1"/>
  <c r="I31" i="1" s="1"/>
  <c r="O31" i="1"/>
  <c r="D31" i="1"/>
  <c r="P23" i="1"/>
  <c r="C23" i="1"/>
  <c r="E23" i="1" s="1"/>
  <c r="I23" i="1" s="1"/>
  <c r="O23" i="1"/>
  <c r="D23" i="1"/>
  <c r="F23" i="1" s="1"/>
  <c r="O38" i="1"/>
  <c r="P38" i="1"/>
  <c r="D38" i="1"/>
  <c r="F38" i="1" s="1"/>
  <c r="C38" i="1"/>
  <c r="E38" i="1" s="1"/>
  <c r="I38" i="1" s="1"/>
  <c r="O34" i="1"/>
  <c r="D34" i="1"/>
  <c r="F34" i="1" s="1"/>
  <c r="P34" i="1"/>
  <c r="C34" i="1"/>
  <c r="E34" i="1" s="1"/>
  <c r="I34" i="1" s="1"/>
  <c r="O30" i="1"/>
  <c r="P30" i="1"/>
  <c r="D30" i="1"/>
  <c r="F30" i="1" s="1"/>
  <c r="C30" i="1"/>
  <c r="E30" i="1" s="1"/>
  <c r="I30" i="1" s="1"/>
  <c r="O26" i="1"/>
  <c r="D26" i="1"/>
  <c r="F26" i="1" s="1"/>
  <c r="P26" i="1"/>
  <c r="C26" i="1"/>
  <c r="E26" i="1" s="1"/>
  <c r="I26" i="1" s="1"/>
  <c r="O22" i="1"/>
  <c r="P22" i="1"/>
  <c r="D22" i="1"/>
  <c r="F22" i="1" s="1"/>
  <c r="C22" i="1"/>
  <c r="E22" i="1" s="1"/>
  <c r="I22" i="1" s="1"/>
  <c r="O18" i="1"/>
  <c r="D18" i="1"/>
  <c r="F18" i="1" s="1"/>
  <c r="P18" i="1"/>
  <c r="C18" i="1"/>
  <c r="E18" i="1" s="1"/>
  <c r="I18" i="1" s="1"/>
  <c r="P36" i="1"/>
  <c r="O36" i="1"/>
  <c r="E36" i="1"/>
  <c r="I36" i="1" s="1"/>
  <c r="C36" i="1"/>
  <c r="D36" i="1"/>
  <c r="F36" i="1" s="1"/>
  <c r="P28" i="1"/>
  <c r="O28" i="1"/>
  <c r="C28" i="1"/>
  <c r="E28" i="1" s="1"/>
  <c r="I28" i="1" s="1"/>
  <c r="D28" i="1"/>
  <c r="F28" i="1" s="1"/>
  <c r="P20" i="1"/>
  <c r="O20" i="1"/>
  <c r="C20" i="1"/>
  <c r="E20" i="1" s="1"/>
  <c r="I20" i="1" s="1"/>
  <c r="D20" i="1"/>
  <c r="F20" i="1" s="1"/>
  <c r="P35" i="1"/>
  <c r="O35" i="1"/>
  <c r="C35" i="1"/>
  <c r="E35" i="1" s="1"/>
  <c r="I35" i="1" s="1"/>
  <c r="D35" i="1"/>
  <c r="F35" i="1" s="1"/>
  <c r="P27" i="1"/>
  <c r="O27" i="1"/>
  <c r="C27" i="1"/>
  <c r="E27" i="1" s="1"/>
  <c r="I27" i="1" s="1"/>
  <c r="D27" i="1"/>
  <c r="F27" i="1" s="1"/>
  <c r="P19" i="1"/>
  <c r="O19" i="1"/>
  <c r="C19" i="1"/>
  <c r="E19" i="1" s="1"/>
  <c r="I19" i="1" s="1"/>
  <c r="D19" i="1"/>
  <c r="F19" i="1" s="1"/>
  <c r="O37" i="1"/>
  <c r="I37" i="1"/>
  <c r="D37" i="1"/>
  <c r="P37" i="1"/>
  <c r="C37" i="1"/>
  <c r="F37" i="1"/>
  <c r="E37" i="1"/>
  <c r="O33" i="1"/>
  <c r="D33" i="1"/>
  <c r="F33" i="1" s="1"/>
  <c r="P33" i="1"/>
  <c r="C33" i="1"/>
  <c r="E33" i="1" s="1"/>
  <c r="I33" i="1" s="1"/>
  <c r="O29" i="1"/>
  <c r="D29" i="1"/>
  <c r="F29" i="1" s="1"/>
  <c r="C29" i="1"/>
  <c r="E29" i="1" s="1"/>
  <c r="I29" i="1" s="1"/>
  <c r="P29" i="1"/>
  <c r="O25" i="1"/>
  <c r="D25" i="1"/>
  <c r="F25" i="1" s="1"/>
  <c r="P25" i="1"/>
  <c r="C25" i="1"/>
  <c r="E25" i="1" s="1"/>
  <c r="I25" i="1" s="1"/>
  <c r="O21" i="1"/>
  <c r="D21" i="1"/>
  <c r="F21" i="1" s="1"/>
  <c r="P21" i="1"/>
  <c r="C21" i="1"/>
  <c r="E21" i="1" s="1"/>
  <c r="I21" i="1" s="1"/>
  <c r="O17" i="1"/>
  <c r="D17" i="1"/>
  <c r="F17" i="1" s="1"/>
  <c r="P17" i="1"/>
  <c r="C17" i="1"/>
  <c r="E17" i="1" s="1"/>
  <c r="I17" i="1" s="1"/>
  <c r="K20" i="3"/>
  <c r="L20" i="3" s="1"/>
  <c r="M20" i="3" s="1"/>
  <c r="O20" i="3" s="1"/>
  <c r="T20" i="3" s="1"/>
  <c r="U20" i="3" s="1"/>
  <c r="K5" i="3"/>
  <c r="K13" i="3"/>
  <c r="K32" i="3"/>
  <c r="L32" i="3" s="1"/>
  <c r="M32" i="3" s="1"/>
  <c r="O32" i="3" s="1"/>
  <c r="T32" i="3" s="1"/>
  <c r="K25" i="3"/>
  <c r="L25" i="3" s="1"/>
  <c r="M25" i="3" s="1"/>
  <c r="O25" i="3" s="1"/>
  <c r="T25" i="3" s="1"/>
  <c r="U25" i="3" s="1"/>
  <c r="K27" i="3"/>
  <c r="L27" i="3" s="1"/>
  <c r="M27" i="3" s="1"/>
  <c r="O27" i="3" s="1"/>
  <c r="T27" i="3" s="1"/>
  <c r="U27" i="3" s="1"/>
  <c r="K14" i="3"/>
  <c r="K10" i="3"/>
  <c r="K11" i="3"/>
  <c r="K21" i="3"/>
  <c r="L21" i="3" s="1"/>
  <c r="M21" i="3" s="1"/>
  <c r="O21" i="3" s="1"/>
  <c r="T21" i="3" s="1"/>
  <c r="U21" i="3" s="1"/>
  <c r="K26" i="3"/>
  <c r="L26" i="3" s="1"/>
  <c r="M26" i="3" s="1"/>
  <c r="O26" i="3" s="1"/>
  <c r="T26" i="3" s="1"/>
  <c r="U26" i="3" s="1"/>
  <c r="L9" i="3"/>
  <c r="M9" i="3" s="1"/>
  <c r="O9" i="3" s="1"/>
  <c r="T9" i="3" s="1"/>
  <c r="U9" i="3" s="1"/>
  <c r="K33" i="3"/>
  <c r="L33" i="3" s="1"/>
  <c r="M33" i="3" s="1"/>
  <c r="O33" i="3" s="1"/>
  <c r="T33" i="3" s="1"/>
  <c r="O12" i="1"/>
  <c r="C12" i="1"/>
  <c r="E12" i="1" s="1"/>
  <c r="I12" i="1" s="1"/>
  <c r="D12" i="1"/>
  <c r="F12" i="1" s="1"/>
  <c r="C4" i="1"/>
  <c r="E4" i="1" s="1"/>
  <c r="O4" i="1"/>
  <c r="D11" i="1"/>
  <c r="F11" i="1" s="1"/>
  <c r="C11" i="1"/>
  <c r="E11" i="1" s="1"/>
  <c r="I11" i="1" s="1"/>
  <c r="O11" i="1"/>
  <c r="D14" i="1"/>
  <c r="F14" i="1" s="1"/>
  <c r="O14" i="1"/>
  <c r="C14" i="1"/>
  <c r="E14" i="1" s="1"/>
  <c r="I14" i="1" s="1"/>
  <c r="D10" i="1"/>
  <c r="F10" i="1" s="1"/>
  <c r="O10" i="1"/>
  <c r="C10" i="1"/>
  <c r="E10" i="1" s="1"/>
  <c r="I10" i="1" s="1"/>
  <c r="D6" i="1"/>
  <c r="F6" i="1" s="1"/>
  <c r="O6" i="1"/>
  <c r="C6" i="1"/>
  <c r="E6" i="1" s="1"/>
  <c r="I6" i="1" s="1"/>
  <c r="O8" i="1"/>
  <c r="C8" i="1"/>
  <c r="E8" i="1" s="1"/>
  <c r="I8" i="1" s="1"/>
  <c r="D8" i="1"/>
  <c r="F8" i="1" s="1"/>
  <c r="D15" i="1"/>
  <c r="F15" i="1" s="1"/>
  <c r="C15" i="1"/>
  <c r="E15" i="1" s="1"/>
  <c r="I15" i="1" s="1"/>
  <c r="O15" i="1"/>
  <c r="D7" i="1"/>
  <c r="F7" i="1" s="1"/>
  <c r="O7" i="1"/>
  <c r="C7" i="1"/>
  <c r="E7" i="1" s="1"/>
  <c r="I7" i="1" s="1"/>
  <c r="O13" i="1"/>
  <c r="C13" i="1"/>
  <c r="E13" i="1" s="1"/>
  <c r="I13" i="1" s="1"/>
  <c r="D13" i="1"/>
  <c r="F13" i="1" s="1"/>
  <c r="O9" i="1"/>
  <c r="C9" i="1"/>
  <c r="E9" i="1" s="1"/>
  <c r="I9" i="1" s="1"/>
  <c r="D9" i="1"/>
  <c r="F9" i="1" s="1"/>
  <c r="D5" i="1"/>
  <c r="F5" i="1" s="1"/>
  <c r="O5" i="1"/>
  <c r="C5" i="1"/>
  <c r="E5" i="1" s="1"/>
  <c r="I5" i="1" s="1"/>
  <c r="P11" i="1"/>
  <c r="A4" i="1"/>
  <c r="AC6" i="1" l="1"/>
  <c r="AC5" i="1"/>
  <c r="AC8" i="1"/>
  <c r="AC9" i="1"/>
  <c r="AC7" i="1"/>
  <c r="AC20" i="1"/>
  <c r="AC19" i="1"/>
  <c r="AC26" i="1"/>
  <c r="AC10" i="1"/>
  <c r="AC21" i="1"/>
  <c r="AC16" i="1"/>
  <c r="AC15" i="1"/>
  <c r="AC22" i="1"/>
  <c r="AC17" i="1"/>
  <c r="AC28" i="1"/>
  <c r="AC12" i="1"/>
  <c r="AC27" i="1"/>
  <c r="AC11" i="1"/>
  <c r="AC18" i="1"/>
  <c r="AC29" i="1"/>
  <c r="AC13" i="1"/>
  <c r="AC24" i="1"/>
  <c r="AC23" i="1"/>
  <c r="AC14" i="1"/>
  <c r="AC25" i="1"/>
  <c r="V26" i="1"/>
  <c r="W27" i="1"/>
  <c r="Q19" i="1"/>
  <c r="R19" i="1" s="1"/>
  <c r="Q28" i="1"/>
  <c r="R28" i="1" s="1"/>
  <c r="Q17" i="1"/>
  <c r="R17" i="1" s="1"/>
  <c r="Q29" i="1"/>
  <c r="R29" i="1" s="1"/>
  <c r="Q24" i="1"/>
  <c r="R24" i="1" s="1"/>
  <c r="Q25" i="1"/>
  <c r="R25" i="1" s="1"/>
  <c r="Q22" i="1"/>
  <c r="R22" i="1" s="1"/>
  <c r="Q35" i="1"/>
  <c r="R35" i="1" s="1"/>
  <c r="Q38" i="1"/>
  <c r="R38" i="1" s="1"/>
  <c r="Q26" i="1"/>
  <c r="R26" i="1" s="1"/>
  <c r="Q39" i="1"/>
  <c r="R39" i="1" s="1"/>
  <c r="Q21" i="1"/>
  <c r="R21" i="1" s="1"/>
  <c r="Q27" i="1"/>
  <c r="R27" i="1" s="1"/>
  <c r="Q20" i="1"/>
  <c r="R20" i="1" s="1"/>
  <c r="Q37" i="1"/>
  <c r="R37" i="1" s="1"/>
  <c r="Q36" i="1"/>
  <c r="R36" i="1" s="1"/>
  <c r="Q30" i="1"/>
  <c r="R30" i="1" s="1"/>
  <c r="Q23" i="1"/>
  <c r="R23" i="1" s="1"/>
  <c r="Q16" i="1"/>
  <c r="R16" i="1" s="1"/>
  <c r="Q18" i="1"/>
  <c r="R18" i="1" s="1"/>
  <c r="Q31" i="1"/>
  <c r="R31" i="1" s="1"/>
  <c r="Q32" i="1"/>
  <c r="R32" i="1" s="1"/>
  <c r="Q34" i="1"/>
  <c r="R34" i="1" s="1"/>
  <c r="Q33" i="1"/>
  <c r="R33" i="1" s="1"/>
  <c r="L10" i="3"/>
  <c r="M10" i="3" s="1"/>
  <c r="O10" i="3" s="1"/>
  <c r="T10" i="3" s="1"/>
  <c r="U10" i="3" s="1"/>
  <c r="L5" i="3"/>
  <c r="M5" i="3" s="1"/>
  <c r="O5" i="3" s="1"/>
  <c r="T5" i="3" s="1"/>
  <c r="U5" i="3" s="1"/>
  <c r="L11" i="3"/>
  <c r="M11" i="3" s="1"/>
  <c r="O11" i="3" s="1"/>
  <c r="T11" i="3" s="1"/>
  <c r="U11" i="3" s="1"/>
  <c r="L14" i="3"/>
  <c r="M14" i="3" s="1"/>
  <c r="O14" i="3" s="1"/>
  <c r="T14" i="3" s="1"/>
  <c r="U14" i="3" s="1"/>
  <c r="L13" i="3"/>
  <c r="M13" i="3" s="1"/>
  <c r="O13" i="3" s="1"/>
  <c r="T13" i="3" s="1"/>
  <c r="U13" i="3" s="1"/>
  <c r="P6" i="1"/>
  <c r="Q6" i="1" s="1"/>
  <c r="R6" i="1" s="1"/>
  <c r="P12" i="1"/>
  <c r="Q12" i="1" s="1"/>
  <c r="R12" i="1" s="1"/>
  <c r="P5" i="1"/>
  <c r="Q5" i="1" s="1"/>
  <c r="R5" i="1" s="1"/>
  <c r="P13" i="1"/>
  <c r="Q13" i="1" s="1"/>
  <c r="R13" i="1" s="1"/>
  <c r="P8" i="1"/>
  <c r="Q8" i="1" s="1"/>
  <c r="R8" i="1" s="1"/>
  <c r="P10" i="1"/>
  <c r="Q10" i="1" s="1"/>
  <c r="R10" i="1" s="1"/>
  <c r="P14" i="1"/>
  <c r="Q14" i="1" s="1"/>
  <c r="R14" i="1" s="1"/>
  <c r="P7" i="1"/>
  <c r="Q7" i="1" s="1"/>
  <c r="R7" i="1" s="1"/>
  <c r="Q11" i="1"/>
  <c r="R11" i="1" s="1"/>
  <c r="P4" i="1"/>
  <c r="Q4" i="1" s="1"/>
  <c r="R4" i="1" s="1"/>
  <c r="P9" i="1"/>
  <c r="Q9" i="1" s="1"/>
  <c r="R9" i="1" s="1"/>
  <c r="P15" i="1"/>
  <c r="Q15" i="1" s="1"/>
  <c r="R15" i="1" s="1"/>
  <c r="D4" i="1"/>
  <c r="F4" i="1" s="1"/>
  <c r="G8" i="1" s="1"/>
  <c r="A5" i="1"/>
  <c r="A6" i="1"/>
  <c r="W26" i="1" l="1"/>
  <c r="G10" i="2" s="1"/>
  <c r="F10" i="2"/>
  <c r="W24" i="1"/>
  <c r="G8" i="2" s="1"/>
  <c r="G11" i="1"/>
  <c r="H6" i="1"/>
  <c r="H24" i="1"/>
  <c r="G16" i="1"/>
  <c r="H39" i="1"/>
  <c r="G31" i="1"/>
  <c r="H23" i="1"/>
  <c r="H18" i="1"/>
  <c r="H28" i="1"/>
  <c r="G28" i="1"/>
  <c r="H35" i="1"/>
  <c r="G35" i="1"/>
  <c r="J35" i="1" s="1"/>
  <c r="K35" i="1" s="1"/>
  <c r="L35" i="1" s="1"/>
  <c r="N35" i="1" s="1"/>
  <c r="S35" i="1" s="1"/>
  <c r="H19" i="1"/>
  <c r="G19" i="1"/>
  <c r="H33" i="1"/>
  <c r="H21" i="1"/>
  <c r="H32" i="1"/>
  <c r="H31" i="1"/>
  <c r="G23" i="1"/>
  <c r="J23" i="1" s="1"/>
  <c r="K23" i="1" s="1"/>
  <c r="L23" i="1" s="1"/>
  <c r="N23" i="1" s="1"/>
  <c r="S23" i="1" s="1"/>
  <c r="T23" i="1" s="1"/>
  <c r="H36" i="1"/>
  <c r="H20" i="1"/>
  <c r="G20" i="1"/>
  <c r="H27" i="1"/>
  <c r="G27" i="1"/>
  <c r="H34" i="1"/>
  <c r="G30" i="1"/>
  <c r="H37" i="1"/>
  <c r="G29" i="1"/>
  <c r="G32" i="1"/>
  <c r="J32" i="1" s="1"/>
  <c r="K32" i="1" s="1"/>
  <c r="L32" i="1" s="1"/>
  <c r="N32" i="1" s="1"/>
  <c r="S32" i="1" s="1"/>
  <c r="H38" i="1"/>
  <c r="G34" i="1"/>
  <c r="H30" i="1"/>
  <c r="G26" i="1"/>
  <c r="H26" i="1"/>
  <c r="H22" i="1"/>
  <c r="G18" i="1"/>
  <c r="J18" i="1" s="1"/>
  <c r="K18" i="1" s="1"/>
  <c r="L18" i="1" s="1"/>
  <c r="N18" i="1" s="1"/>
  <c r="S18" i="1" s="1"/>
  <c r="T18" i="1" s="1"/>
  <c r="G33" i="1"/>
  <c r="J33" i="1" s="1"/>
  <c r="K33" i="1" s="1"/>
  <c r="L33" i="1" s="1"/>
  <c r="N33" i="1" s="1"/>
  <c r="S33" i="1" s="1"/>
  <c r="H29" i="1"/>
  <c r="G25" i="1"/>
  <c r="H25" i="1"/>
  <c r="G17" i="1"/>
  <c r="H17" i="1"/>
  <c r="H16" i="1"/>
  <c r="G39" i="1"/>
  <c r="J39" i="1" s="1"/>
  <c r="K39" i="1" s="1"/>
  <c r="L39" i="1" s="1"/>
  <c r="N39" i="1" s="1"/>
  <c r="S39" i="1" s="1"/>
  <c r="G36" i="1"/>
  <c r="G24" i="1"/>
  <c r="G38" i="1"/>
  <c r="G22" i="1"/>
  <c r="G37" i="1"/>
  <c r="J37" i="1" s="1"/>
  <c r="K37" i="1" s="1"/>
  <c r="L37" i="1" s="1"/>
  <c r="N37" i="1" s="1"/>
  <c r="S37" i="1" s="1"/>
  <c r="G21" i="1"/>
  <c r="G14" i="1"/>
  <c r="H7" i="1"/>
  <c r="X4" i="3"/>
  <c r="W4" i="3" s="1"/>
  <c r="G9" i="1"/>
  <c r="H12" i="1"/>
  <c r="H8" i="1"/>
  <c r="J8" i="1" s="1"/>
  <c r="K8" i="1" s="1"/>
  <c r="L8" i="1" s="1"/>
  <c r="N8" i="1" s="1"/>
  <c r="S8" i="1" s="1"/>
  <c r="T8" i="1" s="1"/>
  <c r="H9" i="1"/>
  <c r="H14" i="1"/>
  <c r="G5" i="1"/>
  <c r="G12" i="1"/>
  <c r="G6" i="1"/>
  <c r="G7" i="1"/>
  <c r="H15" i="1"/>
  <c r="H10" i="1"/>
  <c r="G15" i="1"/>
  <c r="G10" i="1"/>
  <c r="H13" i="1"/>
  <c r="H11" i="1"/>
  <c r="G13" i="1"/>
  <c r="H5" i="1"/>
  <c r="A7" i="1"/>
  <c r="J22" i="1" l="1"/>
  <c r="K22" i="1" s="1"/>
  <c r="L22" i="1" s="1"/>
  <c r="N22" i="1" s="1"/>
  <c r="S22" i="1" s="1"/>
  <c r="T22" i="1" s="1"/>
  <c r="J27" i="1"/>
  <c r="K27" i="1" s="1"/>
  <c r="L27" i="1" s="1"/>
  <c r="N27" i="1" s="1"/>
  <c r="S27" i="1" s="1"/>
  <c r="T27" i="1" s="1"/>
  <c r="X26" i="1"/>
  <c r="H10" i="2" s="1"/>
  <c r="X24" i="1"/>
  <c r="H8" i="2" s="1"/>
  <c r="V24" i="1"/>
  <c r="F8" i="2" s="1"/>
  <c r="J24" i="1"/>
  <c r="K24" i="1" s="1"/>
  <c r="L24" i="1" s="1"/>
  <c r="N24" i="1" s="1"/>
  <c r="S24" i="1" s="1"/>
  <c r="T24" i="1" s="1"/>
  <c r="J11" i="1"/>
  <c r="K11" i="1" s="1"/>
  <c r="L11" i="1" s="1"/>
  <c r="N11" i="1" s="1"/>
  <c r="S11" i="1" s="1"/>
  <c r="T11" i="1" s="1"/>
  <c r="J12" i="1"/>
  <c r="K12" i="1" s="1"/>
  <c r="L12" i="1" s="1"/>
  <c r="N12" i="1" s="1"/>
  <c r="S12" i="1" s="1"/>
  <c r="T12" i="1" s="1"/>
  <c r="J16" i="1"/>
  <c r="K16" i="1" s="1"/>
  <c r="L16" i="1" s="1"/>
  <c r="N16" i="1" s="1"/>
  <c r="S16" i="1" s="1"/>
  <c r="T16" i="1" s="1"/>
  <c r="J7" i="1"/>
  <c r="K7" i="1" s="1"/>
  <c r="L7" i="1" s="1"/>
  <c r="N7" i="1" s="1"/>
  <c r="S7" i="1" s="1"/>
  <c r="T7" i="1" s="1"/>
  <c r="J29" i="1"/>
  <c r="K29" i="1" s="1"/>
  <c r="L29" i="1" s="1"/>
  <c r="N29" i="1" s="1"/>
  <c r="S29" i="1" s="1"/>
  <c r="T29" i="1" s="1"/>
  <c r="J14" i="1"/>
  <c r="K14" i="1" s="1"/>
  <c r="L14" i="1" s="1"/>
  <c r="N14" i="1" s="1"/>
  <c r="S14" i="1" s="1"/>
  <c r="T14" i="1" s="1"/>
  <c r="J6" i="1"/>
  <c r="K6" i="1" s="1"/>
  <c r="L6" i="1" s="1"/>
  <c r="N6" i="1" s="1"/>
  <c r="S6" i="1" s="1"/>
  <c r="T6" i="1" s="1"/>
  <c r="J17" i="1"/>
  <c r="K17" i="1" s="1"/>
  <c r="L17" i="1" s="1"/>
  <c r="N17" i="1" s="1"/>
  <c r="S17" i="1" s="1"/>
  <c r="T17" i="1" s="1"/>
  <c r="J26" i="1"/>
  <c r="K26" i="1" s="1"/>
  <c r="L26" i="1" s="1"/>
  <c r="N26" i="1" s="1"/>
  <c r="S26" i="1" s="1"/>
  <c r="T26" i="1" s="1"/>
  <c r="J36" i="1"/>
  <c r="K36" i="1" s="1"/>
  <c r="L36" i="1" s="1"/>
  <c r="N36" i="1" s="1"/>
  <c r="S36" i="1" s="1"/>
  <c r="J38" i="1"/>
  <c r="K38" i="1" s="1"/>
  <c r="L38" i="1" s="1"/>
  <c r="N38" i="1" s="1"/>
  <c r="S38" i="1" s="1"/>
  <c r="J34" i="1"/>
  <c r="K34" i="1" s="1"/>
  <c r="L34" i="1" s="1"/>
  <c r="N34" i="1" s="1"/>
  <c r="S34" i="1" s="1"/>
  <c r="J25" i="1"/>
  <c r="K25" i="1" s="1"/>
  <c r="L25" i="1" s="1"/>
  <c r="N25" i="1" s="1"/>
  <c r="S25" i="1" s="1"/>
  <c r="T25" i="1" s="1"/>
  <c r="J21" i="1"/>
  <c r="K21" i="1" s="1"/>
  <c r="L21" i="1" s="1"/>
  <c r="N21" i="1" s="1"/>
  <c r="S21" i="1" s="1"/>
  <c r="T21" i="1" s="1"/>
  <c r="J30" i="1"/>
  <c r="K30" i="1" s="1"/>
  <c r="L30" i="1" s="1"/>
  <c r="N30" i="1" s="1"/>
  <c r="S30" i="1" s="1"/>
  <c r="J20" i="1"/>
  <c r="K20" i="1" s="1"/>
  <c r="L20" i="1" s="1"/>
  <c r="N20" i="1" s="1"/>
  <c r="S20" i="1" s="1"/>
  <c r="T20" i="1" s="1"/>
  <c r="J19" i="1"/>
  <c r="K19" i="1" s="1"/>
  <c r="L19" i="1" s="1"/>
  <c r="N19" i="1" s="1"/>
  <c r="S19" i="1" s="1"/>
  <c r="T19" i="1" s="1"/>
  <c r="J28" i="1"/>
  <c r="K28" i="1" s="1"/>
  <c r="L28" i="1" s="1"/>
  <c r="N28" i="1" s="1"/>
  <c r="S28" i="1" s="1"/>
  <c r="T28" i="1" s="1"/>
  <c r="J31" i="1"/>
  <c r="K31" i="1" s="1"/>
  <c r="L31" i="1" s="1"/>
  <c r="N31" i="1" s="1"/>
  <c r="S31" i="1" s="1"/>
  <c r="J9" i="1"/>
  <c r="K9" i="1" s="1"/>
  <c r="L9" i="1" s="1"/>
  <c r="N9" i="1" s="1"/>
  <c r="S9" i="1" s="1"/>
  <c r="T9" i="1" s="1"/>
  <c r="J13" i="1"/>
  <c r="K13" i="1" s="1"/>
  <c r="L13" i="1" s="1"/>
  <c r="N13" i="1" s="1"/>
  <c r="S13" i="1" s="1"/>
  <c r="T13" i="1" s="1"/>
  <c r="J10" i="1"/>
  <c r="K10" i="1" s="1"/>
  <c r="L10" i="1" s="1"/>
  <c r="N10" i="1" s="1"/>
  <c r="S10" i="1" s="1"/>
  <c r="T10" i="1" s="1"/>
  <c r="J15" i="1"/>
  <c r="K15" i="1" s="1"/>
  <c r="L15" i="1" s="1"/>
  <c r="N15" i="1" s="1"/>
  <c r="S15" i="1" s="1"/>
  <c r="T15" i="1" s="1"/>
  <c r="J5" i="1"/>
  <c r="K5" i="1" s="1"/>
  <c r="L5" i="1" s="1"/>
  <c r="N5" i="1" s="1"/>
  <c r="S5" i="1" s="1"/>
  <c r="T5" i="1" s="1"/>
  <c r="A8" i="1"/>
  <c r="P15" i="2" l="1"/>
  <c r="A9" i="1"/>
  <c r="A10" i="1" l="1"/>
  <c r="A11" i="1" l="1"/>
  <c r="A12" i="1" l="1"/>
  <c r="A13" i="1" l="1"/>
  <c r="A14" i="1" l="1"/>
  <c r="A15" i="1" l="1"/>
  <c r="A16" i="1" l="1"/>
  <c r="A17" i="1" l="1"/>
  <c r="A18" i="1" l="1"/>
  <c r="A19" i="1" l="1"/>
  <c r="A20" i="1" l="1"/>
  <c r="A21" i="1" l="1"/>
  <c r="A22" i="1" l="1"/>
  <c r="A23" i="1" l="1"/>
  <c r="A24" i="1" l="1"/>
  <c r="A25" i="1" l="1"/>
  <c r="A26" i="1" l="1"/>
  <c r="A27" i="1" l="1"/>
  <c r="A28" i="1" l="1"/>
  <c r="A29" i="1" l="1"/>
  <c r="A30" i="1" l="1"/>
  <c r="A31" i="1" l="1"/>
  <c r="A32" i="1" l="1"/>
  <c r="A33" i="1" l="1"/>
  <c r="A34" i="1" l="1"/>
  <c r="A35" i="1" l="1"/>
  <c r="A36" i="1" l="1"/>
  <c r="A37" i="1" l="1"/>
  <c r="A38" i="1" l="1"/>
  <c r="A39" i="1" l="1"/>
  <c r="A40" i="1" l="1"/>
  <c r="A41" i="1" l="1"/>
  <c r="A42" i="1" l="1"/>
  <c r="A43" i="1" l="1"/>
  <c r="A44" i="1" l="1"/>
  <c r="A45" i="1" l="1"/>
  <c r="A46" i="1" l="1"/>
  <c r="A47" i="1" l="1"/>
  <c r="A48" i="1" l="1"/>
  <c r="A49" i="1" l="1"/>
  <c r="A50" i="1" l="1"/>
  <c r="A51" i="1" l="1"/>
  <c r="A52" i="1" l="1"/>
  <c r="A53" i="1" l="1"/>
  <c r="W4" i="1" l="1"/>
  <c r="V4" i="1" s="1"/>
  <c r="M15" i="2" l="1"/>
  <c r="AD25" i="3"/>
  <c r="AD28" i="3"/>
  <c r="AD29" i="3"/>
  <c r="AD27" i="3"/>
  <c r="AD26" i="3"/>
  <c r="AD19" i="3"/>
  <c r="AD21" i="3"/>
  <c r="AD18" i="3"/>
  <c r="AD15" i="3"/>
  <c r="AD14" i="3"/>
  <c r="AD17" i="3"/>
  <c r="AD23" i="3"/>
  <c r="AD24" i="3"/>
  <c r="AD16" i="3"/>
  <c r="AD20" i="3"/>
  <c r="AD13" i="3"/>
  <c r="AD12" i="3"/>
  <c r="AD11" i="3"/>
  <c r="AD22" i="3"/>
  <c r="X24" i="3" l="1"/>
  <c r="G13" i="2" s="1"/>
  <c r="W24" i="3" l="1"/>
  <c r="F13" i="2" s="1"/>
  <c r="Y24" i="3"/>
  <c r="H13" i="2" s="1"/>
</calcChain>
</file>

<file path=xl/sharedStrings.xml><?xml version="1.0" encoding="utf-8"?>
<sst xmlns="http://schemas.openxmlformats.org/spreadsheetml/2006/main" count="168" uniqueCount="106">
  <si>
    <t>Probability of Recovery - Schedule</t>
  </si>
  <si>
    <t>AT</t>
  </si>
  <si>
    <t>ES</t>
  </si>
  <si>
    <r>
      <t>SPI(t)</t>
    </r>
    <r>
      <rPr>
        <b/>
        <vertAlign val="subscript"/>
        <sz val="12"/>
        <color theme="1"/>
        <rFont val="Calibri"/>
        <family val="2"/>
        <scheme val="minor"/>
      </rPr>
      <t>C</t>
    </r>
  </si>
  <si>
    <r>
      <t>SPI(t)</t>
    </r>
    <r>
      <rPr>
        <b/>
        <vertAlign val="subscript"/>
        <sz val="12"/>
        <color theme="1"/>
        <rFont val="Calibri"/>
        <family val="2"/>
        <scheme val="minor"/>
      </rPr>
      <t>P</t>
    </r>
  </si>
  <si>
    <r>
      <t>ln SPI(t)</t>
    </r>
    <r>
      <rPr>
        <b/>
        <vertAlign val="subscript"/>
        <sz val="12"/>
        <color theme="1"/>
        <rFont val="Calibri"/>
        <family val="2"/>
        <scheme val="minor"/>
      </rPr>
      <t>C</t>
    </r>
  </si>
  <si>
    <r>
      <t>ln SPI(t)</t>
    </r>
    <r>
      <rPr>
        <b/>
        <vertAlign val="subscript"/>
        <sz val="12"/>
        <color theme="1"/>
        <rFont val="Calibri"/>
        <family val="2"/>
        <scheme val="minor"/>
      </rPr>
      <t>P</t>
    </r>
  </si>
  <si>
    <r>
      <t>S</t>
    </r>
    <r>
      <rPr>
        <b/>
        <sz val="11"/>
        <color theme="1"/>
        <rFont val="Calibri"/>
        <family val="2"/>
        <scheme val="minor"/>
      </rPr>
      <t xml:space="preserve"> lnp^2</t>
    </r>
  </si>
  <si>
    <r>
      <t xml:space="preserve">S </t>
    </r>
    <r>
      <rPr>
        <b/>
        <sz val="11"/>
        <color theme="1"/>
        <rFont val="Calibri"/>
        <family val="2"/>
        <scheme val="minor"/>
      </rPr>
      <t>-2p*c</t>
    </r>
  </si>
  <si>
    <t>Variation</t>
  </si>
  <si>
    <t>s</t>
  </si>
  <si>
    <r>
      <t>s</t>
    </r>
    <r>
      <rPr>
        <b/>
        <vertAlign val="subscript"/>
        <sz val="11"/>
        <color theme="1"/>
        <rFont val="Symbol"/>
        <family val="1"/>
        <charset val="2"/>
      </rPr>
      <t>M</t>
    </r>
  </si>
  <si>
    <r>
      <t>AF</t>
    </r>
    <r>
      <rPr>
        <b/>
        <vertAlign val="subscript"/>
        <sz val="11"/>
        <color theme="1"/>
        <rFont val="Calibri"/>
        <family val="2"/>
        <scheme val="minor"/>
      </rPr>
      <t>S</t>
    </r>
  </si>
  <si>
    <r>
      <rPr>
        <b/>
        <sz val="11"/>
        <color theme="1"/>
        <rFont val="Symbol"/>
        <family val="1"/>
        <charset val="2"/>
      </rPr>
      <t>s</t>
    </r>
    <r>
      <rPr>
        <b/>
        <vertAlign val="subscript"/>
        <sz val="11"/>
        <color theme="1"/>
        <rFont val="Calibri"/>
        <family val="2"/>
        <scheme val="minor"/>
      </rPr>
      <t>M</t>
    </r>
    <r>
      <rPr>
        <b/>
        <sz val="11"/>
        <color theme="1"/>
        <rFont val="Calibri"/>
        <family val="2"/>
        <scheme val="minor"/>
      </rPr>
      <t xml:space="preserve"> * AF</t>
    </r>
    <r>
      <rPr>
        <b/>
        <vertAlign val="subscript"/>
        <sz val="11"/>
        <color theme="1"/>
        <rFont val="Calibri"/>
        <family val="2"/>
        <scheme val="minor"/>
      </rPr>
      <t>S</t>
    </r>
  </si>
  <si>
    <r>
      <t>Num</t>
    </r>
    <r>
      <rPr>
        <b/>
        <vertAlign val="subscript"/>
        <sz val="11"/>
        <color theme="1"/>
        <rFont val="Calibri"/>
        <family val="2"/>
        <scheme val="minor"/>
      </rPr>
      <t>T</t>
    </r>
  </si>
  <si>
    <r>
      <t>Denom</t>
    </r>
    <r>
      <rPr>
        <b/>
        <vertAlign val="subscript"/>
        <sz val="11"/>
        <color theme="1"/>
        <rFont val="Calibri"/>
        <family val="2"/>
        <scheme val="minor"/>
      </rPr>
      <t>T</t>
    </r>
  </si>
  <si>
    <r>
      <t>SPI(t)</t>
    </r>
    <r>
      <rPr>
        <b/>
        <vertAlign val="subscript"/>
        <sz val="11"/>
        <color theme="1"/>
        <rFont val="Calibri"/>
        <family val="2"/>
        <scheme val="minor"/>
      </rPr>
      <t>T</t>
    </r>
  </si>
  <si>
    <r>
      <t>ln SPI(t)</t>
    </r>
    <r>
      <rPr>
        <b/>
        <vertAlign val="subscript"/>
        <sz val="11"/>
        <color theme="1"/>
        <rFont val="Calibri"/>
        <family val="2"/>
        <scheme val="minor"/>
      </rPr>
      <t>T</t>
    </r>
  </si>
  <si>
    <t>t-Score</t>
  </si>
  <si>
    <t>PRcv</t>
  </si>
  <si>
    <t>From Input Data Sheet</t>
  </si>
  <si>
    <t>PD</t>
  </si>
  <si>
    <t>TD</t>
  </si>
  <si>
    <t>TD/PD</t>
  </si>
  <si>
    <t>EV</t>
  </si>
  <si>
    <t>AC</t>
  </si>
  <si>
    <t>BAC</t>
  </si>
  <si>
    <t>TAB</t>
  </si>
  <si>
    <t>Probability of Recovery Calculator</t>
  </si>
  <si>
    <t>Instructions for Use</t>
  </si>
  <si>
    <t>EVM &amp; ES Data Input</t>
  </si>
  <si>
    <t>Probability of Recovery</t>
  </si>
  <si>
    <t>Probability-Schedule</t>
  </si>
  <si>
    <t>Probability-Cost</t>
  </si>
  <si>
    <t>Current PRcv</t>
  </si>
  <si>
    <t>Count PRcv</t>
  </si>
  <si>
    <r>
      <t>CPI(t)</t>
    </r>
    <r>
      <rPr>
        <b/>
        <vertAlign val="subscript"/>
        <sz val="12"/>
        <color theme="1"/>
        <rFont val="Calibri"/>
        <family val="2"/>
        <scheme val="minor"/>
      </rPr>
      <t>C</t>
    </r>
  </si>
  <si>
    <r>
      <t>CPI(t)</t>
    </r>
    <r>
      <rPr>
        <b/>
        <vertAlign val="subscript"/>
        <sz val="12"/>
        <color theme="1"/>
        <rFont val="Calibri"/>
        <family val="2"/>
        <scheme val="minor"/>
      </rPr>
      <t>P</t>
    </r>
  </si>
  <si>
    <r>
      <t>ln CPI(t)</t>
    </r>
    <r>
      <rPr>
        <b/>
        <vertAlign val="subscript"/>
        <sz val="12"/>
        <color theme="1"/>
        <rFont val="Calibri"/>
        <family val="2"/>
        <scheme val="minor"/>
      </rPr>
      <t>C</t>
    </r>
  </si>
  <si>
    <r>
      <t>ln CPI(t)</t>
    </r>
    <r>
      <rPr>
        <b/>
        <vertAlign val="subscript"/>
        <sz val="12"/>
        <color theme="1"/>
        <rFont val="Calibri"/>
        <family val="2"/>
        <scheme val="minor"/>
      </rPr>
      <t>P</t>
    </r>
  </si>
  <si>
    <r>
      <rPr>
        <b/>
        <sz val="11"/>
        <color theme="1"/>
        <rFont val="Symbol"/>
        <family val="1"/>
        <charset val="2"/>
      </rPr>
      <t>s</t>
    </r>
    <r>
      <rPr>
        <b/>
        <vertAlign val="subscript"/>
        <sz val="11"/>
        <color theme="1"/>
        <rFont val="Calibri"/>
        <family val="2"/>
        <scheme val="minor"/>
      </rPr>
      <t>M</t>
    </r>
    <r>
      <rPr>
        <b/>
        <sz val="11"/>
        <color theme="1"/>
        <rFont val="Calibri"/>
        <family val="2"/>
        <scheme val="minor"/>
      </rPr>
      <t xml:space="preserve"> * AF</t>
    </r>
    <r>
      <rPr>
        <b/>
        <vertAlign val="subscript"/>
        <sz val="11"/>
        <color theme="1"/>
        <rFont val="Calibri"/>
        <family val="2"/>
        <scheme val="minor"/>
      </rPr>
      <t>C</t>
    </r>
  </si>
  <si>
    <r>
      <t>ln CPI(t)</t>
    </r>
    <r>
      <rPr>
        <b/>
        <vertAlign val="subscript"/>
        <sz val="11"/>
        <color theme="1"/>
        <rFont val="Calibri"/>
        <family val="2"/>
        <scheme val="minor"/>
      </rPr>
      <t>T</t>
    </r>
  </si>
  <si>
    <t>TAB/BAC</t>
  </si>
  <si>
    <t>Probability of Recovery - Cost</t>
  </si>
  <si>
    <t>i * lnc^2</t>
  </si>
  <si>
    <r>
      <t>CPI(t)</t>
    </r>
    <r>
      <rPr>
        <b/>
        <vertAlign val="subscript"/>
        <sz val="11"/>
        <color theme="1"/>
        <rFont val="Calibri"/>
        <family val="2"/>
        <scheme val="minor"/>
      </rPr>
      <t>T</t>
    </r>
  </si>
  <si>
    <t xml:space="preserve">Note: The graphs and probability of recovery </t>
  </si>
  <si>
    <t>are computed having no reserves for cost or</t>
  </si>
  <si>
    <t xml:space="preserve">or schedule. A suggestion to increase </t>
  </si>
  <si>
    <t xml:space="preserve">familiarity with the calculator is to increase </t>
  </si>
  <si>
    <t>TAB and TD, i.e. adding in reserves. The</t>
  </si>
  <si>
    <t>effect of increasing reserves can be</t>
  </si>
  <si>
    <t>observed. As well, reduce the number of</t>
  </si>
  <si>
    <t>data input for EV, AC, and ES. The values</t>
  </si>
  <si>
    <t xml:space="preserve">produced for Probability of Recovery are for </t>
  </si>
  <si>
    <t>an intermediate status point.</t>
  </si>
  <si>
    <t>TCPI</t>
  </si>
  <si>
    <t>&gt;1.10</t>
  </si>
  <si>
    <t>TCPI &gt; 1.10</t>
  </si>
  <si>
    <t>Period</t>
  </si>
  <si>
    <t>Yes #</t>
  </si>
  <si>
    <t>EV%cur</t>
  </si>
  <si>
    <t>EV%T</t>
  </si>
  <si>
    <t>Window</t>
  </si>
  <si>
    <r>
      <t>EV%</t>
    </r>
    <r>
      <rPr>
        <b/>
        <vertAlign val="subscript"/>
        <sz val="11"/>
        <color theme="1"/>
        <rFont val="Calibri"/>
        <family val="2"/>
        <scheme val="minor"/>
      </rPr>
      <t>T</t>
    </r>
  </si>
  <si>
    <t>#Entries</t>
  </si>
  <si>
    <t>TSPI</t>
  </si>
  <si>
    <t>TSPI &gt; 1.10</t>
  </si>
  <si>
    <t>Interpretation of Results</t>
  </si>
  <si>
    <t>ES%cur</t>
  </si>
  <si>
    <t>ES%T</t>
  </si>
  <si>
    <t>Current percent complete of planned duration (PD)</t>
  </si>
  <si>
    <t>The portion of the PD in which there is opportunity to recover</t>
  </si>
  <si>
    <t>S-Window</t>
  </si>
  <si>
    <t>C-Window</t>
  </si>
  <si>
    <t>Current percent complete of budget at completion (BAC)</t>
  </si>
  <si>
    <t>The portion of BAC in which there is opportunity to recover</t>
  </si>
  <si>
    <t>S-Period</t>
  </si>
  <si>
    <t>C-Period</t>
  </si>
  <si>
    <t>.</t>
  </si>
  <si>
    <t xml:space="preserve">Between the two extremes is the area where recovery is possible. When recovery is possible, the paired values, S-Window with Probability-Schedule and C-Window with Probability-Cost, are  </t>
  </si>
  <si>
    <t>The current recovery probabilities are shown below with the period of opportunity windows computed and</t>
  </si>
  <si>
    <r>
      <t>Enter the EVM &amp; ES (or ES(L)</t>
    </r>
    <r>
      <rPr>
        <vertAlign val="subscript"/>
        <sz val="11"/>
        <color theme="1"/>
        <rFont val="Calibri"/>
        <family val="2"/>
        <scheme val="minor"/>
      </rPr>
      <t>C</t>
    </r>
    <r>
      <rPr>
        <sz val="11"/>
        <color theme="1"/>
        <rFont val="Calibri"/>
        <family val="2"/>
        <scheme val="minor"/>
      </rPr>
      <t>) data as they are known into the tan colored cells.</t>
    </r>
  </si>
  <si>
    <t>displayed at the left. The analysis of the computed results is discussed in the section, "Interpretation of Results."</t>
  </si>
  <si>
    <t>ES%</t>
  </si>
  <si>
    <t>EV%</t>
  </si>
  <si>
    <r>
      <t xml:space="preserve">Notes: </t>
    </r>
    <r>
      <rPr>
        <sz val="11"/>
        <color theme="1"/>
        <rFont val="Calibri"/>
        <family val="2"/>
        <scheme val="minor"/>
      </rPr>
      <t/>
    </r>
  </si>
  <si>
    <t xml:space="preserve">    reference the Example ES(L) Analysis sheet of the ES-LP calculator. </t>
  </si>
  <si>
    <r>
      <t>2. Applying Earned Schedule-Longest Path, i.e. using ES(L)</t>
    </r>
    <r>
      <rPr>
        <vertAlign val="subscript"/>
        <sz val="11"/>
        <color theme="1"/>
        <rFont val="Calibri"/>
        <family val="2"/>
        <scheme val="minor"/>
      </rPr>
      <t>C</t>
    </r>
    <r>
      <rPr>
        <sz val="11"/>
        <color theme="1"/>
        <rFont val="Calibri"/>
        <family val="2"/>
        <scheme val="minor"/>
      </rPr>
      <t xml:space="preserve"> instead of ES, will yield significantly improved results for schedule performance analysis. For more information concerning ES(L)</t>
    </r>
    <r>
      <rPr>
        <vertAlign val="subscript"/>
        <sz val="11"/>
        <color theme="1"/>
        <rFont val="Calibri"/>
        <family val="2"/>
        <scheme val="minor"/>
      </rPr>
      <t>C</t>
    </r>
    <r>
      <rPr>
        <sz val="11"/>
        <color theme="1"/>
        <rFont val="Calibri"/>
        <family val="2"/>
        <scheme val="minor"/>
      </rPr>
      <t>,</t>
    </r>
  </si>
  <si>
    <t>used in the decision to take management action. The goal of recovery is to improve performance such that the project completes within the TD and TAB constraints.</t>
  </si>
  <si>
    <r>
      <t xml:space="preserve">The value of the 1st TSPI value &gt; 1.10 after ES% </t>
    </r>
    <r>
      <rPr>
        <sz val="11"/>
        <color theme="1"/>
        <rFont val="Symbol"/>
        <family val="1"/>
        <charset val="2"/>
      </rPr>
      <t>³</t>
    </r>
    <r>
      <rPr>
        <sz val="11"/>
        <color theme="1"/>
        <rFont val="Calibri"/>
        <family val="2"/>
      </rPr>
      <t xml:space="preserve"> 0.0 - 0.2</t>
    </r>
  </si>
  <si>
    <r>
      <t xml:space="preserve">The value of the 1st TCPI value &gt; 1.10 after EV% </t>
    </r>
    <r>
      <rPr>
        <sz val="11"/>
        <color theme="1"/>
        <rFont val="Symbol"/>
        <family val="1"/>
        <charset val="2"/>
      </rPr>
      <t>³</t>
    </r>
    <r>
      <rPr>
        <sz val="11"/>
        <color theme="1"/>
        <rFont val="Calibri"/>
        <family val="2"/>
      </rPr>
      <t xml:space="preserve"> 0.0 - 0.2</t>
    </r>
  </si>
  <si>
    <t>BAC, TAB, PD, and TD must be entered with the first data entry. Enter a value in the range 0.0 - 0.2 for Unstable Period.</t>
  </si>
  <si>
    <t>Unstable Period (0.0 - 0.2)</t>
  </si>
  <si>
    <t xml:space="preserve">1. The results for S- and C-Window and Probability -Schedule and -Cost will show as "Indeterminate" until the project has progressed to the value entered for the Unstable Period.  </t>
  </si>
  <si>
    <t>P-Cond</t>
  </si>
  <si>
    <t>Percent of PD for when TSPI = 1.10 using current SPI(t)c</t>
  </si>
  <si>
    <t>Percent of BAC for when TCPI = 1.10 using current CPIc</t>
  </si>
  <si>
    <t>The project manager's objective is to have S-Window and C-Window showing "Likely." When "Likely" appears, the project is performing such that if current performance continues, it will</t>
  </si>
  <si>
    <t xml:space="preserve">complete within the total duration (TD) and total allocated budget (TAB). When "Likely" is indicated, the value displayed for Probability of Recovery (POR) will be very high, and often will equal  </t>
  </si>
  <si>
    <t>indication that additional funding and/or duration is required to achieve the project requirements.</t>
  </si>
  <si>
    <t>100%. Conversely, when the value for S- or C-Window is "Not Likely", the POR value will be low, approaching 0.00. The combination of "Not Likely" and a very low value for POR is strong</t>
  </si>
  <si>
    <t>The performance period number at which TSPI &gt; 1.10 occurs</t>
  </si>
  <si>
    <t>The performance period number at which TCPI &gt; 1.10 occurs</t>
  </si>
  <si>
    <t>Percent complete of the PD when TSPI &gt; 1.10 occurs</t>
  </si>
  <si>
    <t>Percent complete of the BAC when TCPI &gt; 1.10 occurs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</si>
</sst>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
    <numFmt numFmtId="166" formatCode="0.0"/>
    <numFmt numFmtId="167" formatCode="&quot;$&quot;#,##0"/>
  </numFmts>
  <fonts count="13" x14ac:knownFonts="1">
    <font>
      <sz val="11"/>
      <color theme="1"/>
      <name val="Calibri"/>
      <family val="2"/>
      <scheme val="minor"/>
    </font>
    <font>
      <b/>
      <sz val="11"/>
      <color theme="1"/>
      <name val="Calibri"/>
      <family val="2"/>
      <scheme val="minor"/>
    </font>
    <font>
      <sz val="24"/>
      <color theme="1"/>
      <name val="Calibri"/>
      <family val="2"/>
      <scheme val="minor"/>
    </font>
    <font>
      <b/>
      <sz val="12"/>
      <color theme="1"/>
      <name val="Calibri"/>
      <family val="2"/>
      <scheme val="minor"/>
    </font>
    <font>
      <b/>
      <vertAlign val="subscript"/>
      <sz val="12"/>
      <color theme="1"/>
      <name val="Calibri"/>
      <family val="2"/>
      <scheme val="minor"/>
    </font>
    <font>
      <b/>
      <sz val="11"/>
      <color theme="1"/>
      <name val="Symbol"/>
      <family val="1"/>
      <charset val="2"/>
    </font>
    <font>
      <b/>
      <vertAlign val="subscript"/>
      <sz val="11"/>
      <color theme="1"/>
      <name val="Symbol"/>
      <family val="1"/>
      <charset val="2"/>
    </font>
    <font>
      <b/>
      <vertAlign val="subscript"/>
      <sz val="11"/>
      <color theme="1"/>
      <name val="Calibri"/>
      <family val="2"/>
      <scheme val="minor"/>
    </font>
    <font>
      <sz val="14"/>
      <color theme="1"/>
      <name val="Calibri"/>
      <family val="2"/>
      <scheme val="minor"/>
    </font>
    <font>
      <b/>
      <sz val="14"/>
      <color theme="1"/>
      <name val="Calibri"/>
      <family val="2"/>
      <scheme val="minor"/>
    </font>
    <font>
      <vertAlign val="subscript"/>
      <sz val="11"/>
      <color theme="1"/>
      <name val="Calibri"/>
      <family val="2"/>
      <scheme val="minor"/>
    </font>
    <font>
      <sz val="11"/>
      <color theme="1"/>
      <name val="Symbol"/>
      <family val="1"/>
      <charset val="2"/>
    </font>
    <font>
      <sz val="11"/>
      <color theme="1"/>
      <name val="Calibri"/>
      <family val="2"/>
    </font>
  </fonts>
  <fills count="24">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rgb="FF92D050"/>
        <bgColor indexed="64"/>
      </patternFill>
    </fill>
    <fill>
      <patternFill patternType="solid">
        <fgColor rgb="FFFFCC99"/>
        <bgColor indexed="64"/>
      </patternFill>
    </fill>
    <fill>
      <patternFill patternType="solid">
        <fgColor rgb="FFDDDDDD"/>
        <bgColor indexed="64"/>
      </patternFill>
    </fill>
    <fill>
      <patternFill patternType="lightUp">
        <bgColor rgb="FF92D050"/>
      </patternFill>
    </fill>
    <fill>
      <patternFill patternType="solid">
        <fgColor rgb="FFFFC000"/>
        <bgColor indexed="64"/>
      </patternFill>
    </fill>
    <fill>
      <patternFill patternType="lightUp">
        <bgColor rgb="FFFFCC99"/>
      </patternFill>
    </fill>
    <fill>
      <patternFill patternType="lightUp">
        <bgColor theme="0"/>
      </patternFill>
    </fill>
    <fill>
      <patternFill patternType="solid">
        <fgColor rgb="FF00B0F0"/>
        <bgColor indexed="64"/>
      </patternFill>
    </fill>
    <fill>
      <patternFill patternType="solid">
        <fgColor theme="3" tint="0.79998168889431442"/>
        <bgColor indexed="64"/>
      </patternFill>
    </fill>
    <fill>
      <patternFill patternType="lightUp">
        <bgColor rgb="FFFFFF00"/>
      </patternFill>
    </fill>
    <fill>
      <patternFill patternType="solid">
        <fgColor theme="2" tint="-0.499984740745262"/>
        <bgColor indexed="64"/>
      </patternFill>
    </fill>
    <fill>
      <patternFill patternType="solid">
        <fgColor rgb="FF99FF99"/>
        <bgColor indexed="64"/>
      </patternFill>
    </fill>
    <fill>
      <patternFill patternType="darkGrid">
        <bgColor rgb="FF92D050"/>
      </patternFill>
    </fill>
    <fill>
      <patternFill patternType="lightUp">
        <bgColor rgb="FFFFC000"/>
      </patternFill>
    </fill>
    <fill>
      <patternFill patternType="solid">
        <fgColor rgb="FFB2B2B2"/>
        <bgColor indexed="64"/>
      </patternFill>
    </fill>
    <fill>
      <patternFill patternType="solid">
        <fgColor rgb="FFCCFFCC"/>
        <bgColor indexed="64"/>
      </patternFill>
    </fill>
    <fill>
      <patternFill patternType="lightUp"/>
    </fill>
    <fill>
      <patternFill patternType="solid">
        <fgColor rgb="FFFFFF99"/>
        <bgColor indexed="64"/>
      </patternFill>
    </fill>
    <fill>
      <patternFill patternType="solid">
        <fgColor rgb="FFFF9999"/>
        <bgColor indexed="64"/>
      </patternFill>
    </fill>
    <fill>
      <patternFill patternType="darkGrid">
        <bgColor rgb="FFFF9999"/>
      </patternFill>
    </fill>
  </fills>
  <borders count="64">
    <border>
      <left/>
      <right/>
      <top/>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top/>
      <bottom/>
      <diagonal/>
    </border>
    <border>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dashed">
        <color auto="1"/>
      </left>
      <right style="dashed">
        <color auto="1"/>
      </right>
      <top style="medium">
        <color auto="1"/>
      </top>
      <bottom/>
      <diagonal/>
    </border>
    <border>
      <left style="dashed">
        <color auto="1"/>
      </left>
      <right style="dashed">
        <color auto="1"/>
      </right>
      <top/>
      <bottom/>
      <diagonal/>
    </border>
    <border>
      <left style="medium">
        <color auto="1"/>
      </left>
      <right/>
      <top/>
      <bottom style="medium">
        <color auto="1"/>
      </bottom>
      <diagonal/>
    </border>
    <border>
      <left style="dashed">
        <color auto="1"/>
      </left>
      <right style="dashed">
        <color auto="1"/>
      </right>
      <top/>
      <bottom style="medium">
        <color auto="1"/>
      </bottom>
      <diagonal/>
    </border>
    <border>
      <left style="dashed">
        <color auto="1"/>
      </left>
      <right style="medium">
        <color auto="1"/>
      </right>
      <top/>
      <bottom style="medium">
        <color auto="1"/>
      </bottom>
      <diagonal/>
    </border>
    <border>
      <left style="thick">
        <color auto="1"/>
      </left>
      <right/>
      <top style="thick">
        <color auto="1"/>
      </top>
      <bottom style="thick">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dashed">
        <color auto="1"/>
      </right>
      <top style="medium">
        <color auto="1"/>
      </top>
      <bottom/>
      <diagonal/>
    </border>
    <border>
      <left style="dashed">
        <color auto="1"/>
      </left>
      <right/>
      <top style="medium">
        <color auto="1"/>
      </top>
      <bottom/>
      <diagonal/>
    </border>
    <border>
      <left/>
      <right style="dashed">
        <color auto="1"/>
      </right>
      <top style="medium">
        <color auto="1"/>
      </top>
      <bottom/>
      <diagonal/>
    </border>
    <border>
      <left style="thin">
        <color auto="1"/>
      </left>
      <right style="dashed">
        <color auto="1"/>
      </right>
      <top/>
      <bottom/>
      <diagonal/>
    </border>
    <border>
      <left style="thick">
        <color rgb="FFFFC000"/>
      </left>
      <right/>
      <top/>
      <bottom/>
      <diagonal/>
    </border>
    <border>
      <left/>
      <right style="thick">
        <color rgb="FFFFC000"/>
      </right>
      <top/>
      <bottom/>
      <diagonal/>
    </border>
    <border>
      <left style="thick">
        <color rgb="FFFFC000"/>
      </left>
      <right/>
      <top/>
      <bottom style="thick">
        <color rgb="FFFFC000"/>
      </bottom>
      <diagonal/>
    </border>
    <border>
      <left/>
      <right/>
      <top/>
      <bottom style="thick">
        <color rgb="FFFFC000"/>
      </bottom>
      <diagonal/>
    </border>
    <border>
      <left/>
      <right style="thick">
        <color rgb="FFFFC000"/>
      </right>
      <top/>
      <bottom style="thick">
        <color rgb="FFFFC000"/>
      </bottom>
      <diagonal/>
    </border>
    <border>
      <left/>
      <right style="thick">
        <color rgb="FFFFFF00"/>
      </right>
      <top/>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top/>
      <bottom style="medium">
        <color auto="1"/>
      </bottom>
      <diagonal/>
    </border>
    <border>
      <left/>
      <right style="thin">
        <color auto="1"/>
      </right>
      <top/>
      <bottom style="medium">
        <color auto="1"/>
      </bottom>
      <diagonal/>
    </border>
    <border>
      <left/>
      <right style="dashed">
        <color auto="1"/>
      </right>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dashed">
        <color auto="1"/>
      </left>
      <right/>
      <top style="dashed">
        <color auto="1"/>
      </top>
      <bottom/>
      <diagonal/>
    </border>
    <border>
      <left/>
      <right/>
      <top style="dashed">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style="dashed">
        <color auto="1"/>
      </right>
      <top style="medium">
        <color auto="1"/>
      </top>
      <bottom/>
      <diagonal/>
    </border>
    <border>
      <left style="medium">
        <color auto="1"/>
      </left>
      <right style="dashed">
        <color auto="1"/>
      </right>
      <top/>
      <bottom/>
      <diagonal/>
    </border>
    <border>
      <left style="dashed">
        <color auto="1"/>
      </left>
      <right style="medium">
        <color auto="1"/>
      </right>
      <top/>
      <bottom/>
      <diagonal/>
    </border>
    <border>
      <left style="medium">
        <color auto="1"/>
      </left>
      <right style="dashed">
        <color auto="1"/>
      </right>
      <top/>
      <bottom style="medium">
        <color auto="1"/>
      </bottom>
      <diagonal/>
    </border>
    <border>
      <left style="medium">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medium">
        <color auto="1"/>
      </right>
      <top style="thin">
        <color auto="1"/>
      </top>
      <bottom style="thin">
        <color auto="1"/>
      </bottom>
      <diagonal/>
    </border>
    <border>
      <left style="dashed">
        <color auto="1"/>
      </left>
      <right style="dashed">
        <color auto="1"/>
      </right>
      <top style="thin">
        <color auto="1"/>
      </top>
      <bottom style="medium">
        <color auto="1"/>
      </bottom>
      <diagonal/>
    </border>
    <border>
      <left style="dashed">
        <color auto="1"/>
      </left>
      <right style="medium">
        <color auto="1"/>
      </right>
      <top style="thin">
        <color auto="1"/>
      </top>
      <bottom style="medium">
        <color auto="1"/>
      </bottom>
      <diagonal/>
    </border>
    <border>
      <left style="dashed">
        <color auto="1"/>
      </left>
      <right style="dashed">
        <color auto="1"/>
      </right>
      <top style="medium">
        <color auto="1"/>
      </top>
      <bottom style="thin">
        <color auto="1"/>
      </bottom>
      <diagonal/>
    </border>
    <border>
      <left style="dashed">
        <color auto="1"/>
      </left>
      <right/>
      <top style="medium">
        <color auto="1"/>
      </top>
      <bottom style="thin">
        <color auto="1"/>
      </bottom>
      <diagonal/>
    </border>
    <border>
      <left style="dashed">
        <color auto="1"/>
      </left>
      <right/>
      <top style="thin">
        <color auto="1"/>
      </top>
      <bottom style="thin">
        <color auto="1"/>
      </bottom>
      <diagonal/>
    </border>
    <border>
      <left style="dashed">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diagonal/>
    </border>
    <border>
      <left style="dashed">
        <color auto="1"/>
      </left>
      <right/>
      <top/>
      <bottom/>
      <diagonal/>
    </border>
    <border>
      <left style="dashed">
        <color auto="1"/>
      </left>
      <right style="dashed">
        <color auto="1"/>
      </right>
      <top style="thin">
        <color auto="1"/>
      </top>
      <bottom/>
      <diagonal/>
    </border>
    <border>
      <left/>
      <right/>
      <top style="medium">
        <color auto="1"/>
      </top>
      <bottom style="medium">
        <color auto="1"/>
      </bottom>
      <diagonal/>
    </border>
    <border>
      <left style="dashed">
        <color auto="1"/>
      </left>
      <right style="medium">
        <color auto="1"/>
      </right>
      <top style="medium">
        <color auto="1"/>
      </top>
      <bottom style="medium">
        <color auto="1"/>
      </bottom>
      <diagonal/>
    </border>
    <border>
      <left/>
      <right style="medium">
        <color auto="1"/>
      </right>
      <top style="thick">
        <color auto="1"/>
      </top>
      <bottom style="thick">
        <color auto="1"/>
      </bottom>
      <diagonal/>
    </border>
    <border>
      <left style="thin">
        <color auto="1"/>
      </left>
      <right style="medium">
        <color auto="1"/>
      </right>
      <top/>
      <bottom/>
      <diagonal/>
    </border>
    <border>
      <left style="dashed">
        <color auto="1"/>
      </left>
      <right/>
      <top/>
      <bottom style="medium">
        <color auto="1"/>
      </bottom>
      <diagonal/>
    </border>
    <border>
      <left style="medium">
        <color auto="1"/>
      </left>
      <right/>
      <top style="thick">
        <color auto="1"/>
      </top>
      <bottom style="thick">
        <color auto="1"/>
      </bottom>
      <diagonal/>
    </border>
  </borders>
  <cellStyleXfs count="1">
    <xf numFmtId="0" fontId="0" fillId="0" borderId="0"/>
  </cellStyleXfs>
  <cellXfs count="226">
    <xf numFmtId="0" fontId="0" fillId="0" borderId="0" xfId="0"/>
    <xf numFmtId="0" fontId="0" fillId="2" borderId="1" xfId="0" applyFill="1" applyBorder="1"/>
    <xf numFmtId="0" fontId="0" fillId="2" borderId="2" xfId="0" applyFill="1" applyBorder="1"/>
    <xf numFmtId="0" fontId="0" fillId="3" borderId="3" xfId="0" applyFill="1" applyBorder="1"/>
    <xf numFmtId="0" fontId="0" fillId="3" borderId="0" xfId="0" applyFill="1" applyBorder="1"/>
    <xf numFmtId="0" fontId="0" fillId="3" borderId="4" xfId="0" applyFill="1" applyBorder="1"/>
    <xf numFmtId="0" fontId="0" fillId="3" borderId="0" xfId="0" applyFill="1"/>
    <xf numFmtId="164" fontId="3" fillId="4" borderId="5" xfId="0" applyNumberFormat="1" applyFont="1" applyFill="1" applyBorder="1" applyAlignment="1">
      <alignment horizontal="center" vertical="center"/>
    </xf>
    <xf numFmtId="0" fontId="3" fillId="4" borderId="6" xfId="0" applyFont="1" applyFill="1" applyBorder="1" applyAlignment="1">
      <alignment horizontal="center" vertical="center"/>
    </xf>
    <xf numFmtId="0" fontId="5" fillId="4" borderId="6" xfId="0" applyFont="1" applyFill="1" applyBorder="1" applyAlignment="1">
      <alignment horizontal="center" vertical="center"/>
    </xf>
    <xf numFmtId="0" fontId="1" fillId="4" borderId="6" xfId="0" applyFont="1" applyFill="1" applyBorder="1" applyAlignment="1">
      <alignment horizontal="center" vertical="center"/>
    </xf>
    <xf numFmtId="164" fontId="1" fillId="4" borderId="6" xfId="0" applyNumberFormat="1" applyFont="1" applyFill="1" applyBorder="1" applyAlignment="1">
      <alignment horizontal="center" vertical="center"/>
    </xf>
    <xf numFmtId="0" fontId="1" fillId="4" borderId="7" xfId="0" applyFont="1" applyFill="1" applyBorder="1" applyAlignment="1">
      <alignment horizontal="center" vertical="center"/>
    </xf>
    <xf numFmtId="0" fontId="0" fillId="0" borderId="0" xfId="0" applyAlignment="1">
      <alignment vertical="center"/>
    </xf>
    <xf numFmtId="0" fontId="0" fillId="0" borderId="3" xfId="0" applyBorder="1" applyAlignment="1">
      <alignment horizontal="center"/>
    </xf>
    <xf numFmtId="2" fontId="0" fillId="5" borderId="8" xfId="0" applyNumberFormat="1" applyFill="1" applyBorder="1" applyAlignment="1">
      <alignment horizontal="center"/>
    </xf>
    <xf numFmtId="164" fontId="0" fillId="6" borderId="8" xfId="0" applyNumberFormat="1" applyFill="1" applyBorder="1" applyAlignment="1">
      <alignment horizontal="center"/>
    </xf>
    <xf numFmtId="164" fontId="0" fillId="0" borderId="8" xfId="0" applyNumberFormat="1" applyBorder="1" applyAlignment="1">
      <alignment horizontal="center"/>
    </xf>
    <xf numFmtId="164" fontId="0" fillId="7" borderId="8" xfId="0" applyNumberFormat="1" applyFill="1" applyBorder="1" applyAlignment="1">
      <alignment horizontal="center"/>
    </xf>
    <xf numFmtId="164" fontId="0" fillId="7" borderId="4" xfId="0" applyNumberFormat="1" applyFill="1" applyBorder="1" applyAlignment="1">
      <alignment horizontal="center"/>
    </xf>
    <xf numFmtId="2" fontId="0" fillId="5" borderId="9" xfId="0" applyNumberFormat="1" applyFill="1" applyBorder="1" applyAlignment="1">
      <alignment horizontal="center"/>
    </xf>
    <xf numFmtId="164" fontId="0" fillId="6" borderId="9" xfId="0" applyNumberFormat="1" applyFill="1" applyBorder="1" applyAlignment="1">
      <alignment horizontal="center"/>
    </xf>
    <xf numFmtId="164" fontId="0" fillId="0" borderId="9" xfId="0" applyNumberFormat="1" applyBorder="1" applyAlignment="1">
      <alignment horizontal="center"/>
    </xf>
    <xf numFmtId="165" fontId="0" fillId="6" borderId="9" xfId="0" applyNumberFormat="1" applyFill="1" applyBorder="1" applyAlignment="1">
      <alignment horizontal="center"/>
    </xf>
    <xf numFmtId="165" fontId="0" fillId="0" borderId="9" xfId="0" applyNumberFormat="1" applyBorder="1" applyAlignment="1">
      <alignment horizontal="center"/>
    </xf>
    <xf numFmtId="164" fontId="0" fillId="0" borderId="4" xfId="0" applyNumberFormat="1" applyBorder="1" applyAlignment="1">
      <alignment horizontal="center"/>
    </xf>
    <xf numFmtId="0" fontId="0" fillId="0" borderId="10" xfId="0" applyBorder="1" applyAlignment="1">
      <alignment horizontal="center"/>
    </xf>
    <xf numFmtId="2" fontId="0" fillId="5" borderId="11" xfId="0" applyNumberFormat="1" applyFill="1" applyBorder="1" applyAlignment="1">
      <alignment horizontal="center"/>
    </xf>
    <xf numFmtId="164" fontId="0" fillId="6" borderId="11" xfId="0" applyNumberFormat="1" applyFill="1" applyBorder="1" applyAlignment="1">
      <alignment horizontal="center"/>
    </xf>
    <xf numFmtId="164" fontId="0" fillId="0" borderId="11" xfId="0" applyNumberFormat="1" applyBorder="1" applyAlignment="1">
      <alignment horizontal="center"/>
    </xf>
    <xf numFmtId="165" fontId="0" fillId="6" borderId="11" xfId="0" applyNumberFormat="1" applyFill="1" applyBorder="1" applyAlignment="1">
      <alignment horizontal="center"/>
    </xf>
    <xf numFmtId="165" fontId="0" fillId="0" borderId="11" xfId="0" applyNumberFormat="1" applyBorder="1" applyAlignment="1">
      <alignment horizontal="center"/>
    </xf>
    <xf numFmtId="164" fontId="0" fillId="0" borderId="12" xfId="0" applyNumberFormat="1" applyBorder="1" applyAlignment="1">
      <alignment horizontal="center"/>
    </xf>
    <xf numFmtId="0" fontId="0" fillId="0" borderId="0" xfId="0" applyAlignment="1">
      <alignment horizontal="center"/>
    </xf>
    <xf numFmtId="0" fontId="2" fillId="2" borderId="13" xfId="0" applyFont="1" applyFill="1" applyBorder="1" applyAlignment="1">
      <alignment horizontal="centerContinuous" vertical="center"/>
    </xf>
    <xf numFmtId="0" fontId="0" fillId="2" borderId="1" xfId="0" applyFill="1" applyBorder="1" applyAlignment="1">
      <alignment horizontal="centerContinuous" vertical="center"/>
    </xf>
    <xf numFmtId="0" fontId="9" fillId="8" borderId="0" xfId="0" applyFont="1" applyFill="1" applyAlignment="1">
      <alignment horizontal="centerContinuous"/>
    </xf>
    <xf numFmtId="0" fontId="0" fillId="8" borderId="0" xfId="0" applyFill="1" applyAlignment="1">
      <alignment horizontal="centerContinuous"/>
    </xf>
    <xf numFmtId="0" fontId="0" fillId="9" borderId="0" xfId="0" applyFill="1"/>
    <xf numFmtId="0" fontId="8" fillId="4" borderId="0" xfId="0" applyFont="1" applyFill="1"/>
    <xf numFmtId="0" fontId="0" fillId="7" borderId="0" xfId="0" applyFill="1"/>
    <xf numFmtId="0" fontId="8" fillId="7" borderId="0" xfId="0" applyFont="1" applyFill="1"/>
    <xf numFmtId="0" fontId="9" fillId="4" borderId="0" xfId="0" applyFont="1" applyFill="1"/>
    <xf numFmtId="0" fontId="0" fillId="10" borderId="0" xfId="0" applyFill="1"/>
    <xf numFmtId="0" fontId="0" fillId="12" borderId="0" xfId="0" applyFill="1" applyAlignment="1">
      <alignment horizontal="center"/>
    </xf>
    <xf numFmtId="0" fontId="3" fillId="8" borderId="14" xfId="0" applyFont="1" applyFill="1" applyBorder="1" applyAlignment="1">
      <alignment horizontal="center"/>
    </xf>
    <xf numFmtId="0" fontId="3" fillId="11" borderId="15" xfId="0" applyFont="1" applyFill="1" applyBorder="1" applyAlignment="1">
      <alignment horizontal="center"/>
    </xf>
    <xf numFmtId="0" fontId="3" fillId="8" borderId="16" xfId="0" applyFont="1" applyFill="1" applyBorder="1" applyAlignment="1">
      <alignment horizontal="center"/>
    </xf>
    <xf numFmtId="0" fontId="9" fillId="13" borderId="0" xfId="0" applyFont="1" applyFill="1" applyAlignment="1">
      <alignment vertical="center"/>
    </xf>
    <xf numFmtId="0" fontId="0" fillId="13" borderId="0" xfId="0" applyFill="1" applyAlignment="1">
      <alignment vertical="center"/>
    </xf>
    <xf numFmtId="0" fontId="0" fillId="13" borderId="0" xfId="0" applyFill="1"/>
    <xf numFmtId="0" fontId="1" fillId="8" borderId="0" xfId="0" applyFont="1" applyFill="1" applyAlignment="1">
      <alignment horizontal="centerContinuous"/>
    </xf>
    <xf numFmtId="0" fontId="1" fillId="0" borderId="0" xfId="0" applyFont="1"/>
    <xf numFmtId="166" fontId="0" fillId="5" borderId="19" xfId="0" applyNumberFormat="1" applyFill="1" applyBorder="1" applyAlignment="1">
      <alignment horizontal="center"/>
    </xf>
    <xf numFmtId="0" fontId="0" fillId="8" borderId="26" xfId="0" applyFill="1" applyBorder="1" applyAlignment="1">
      <alignment horizontal="centerContinuous"/>
    </xf>
    <xf numFmtId="0" fontId="0" fillId="5" borderId="8" xfId="0" applyFill="1" applyBorder="1" applyAlignment="1">
      <alignment horizontal="center"/>
    </xf>
    <xf numFmtId="167" fontId="0" fillId="5" borderId="8" xfId="0" applyNumberFormat="1" applyFill="1" applyBorder="1" applyAlignment="1">
      <alignment horizontal="center"/>
    </xf>
    <xf numFmtId="0" fontId="0" fillId="5" borderId="18" xfId="0" applyFill="1" applyBorder="1" applyAlignment="1">
      <alignment horizontal="center"/>
    </xf>
    <xf numFmtId="0" fontId="3" fillId="4" borderId="29" xfId="0" applyFont="1" applyFill="1" applyBorder="1" applyAlignment="1">
      <alignment horizontal="center" vertical="center"/>
    </xf>
    <xf numFmtId="0" fontId="3" fillId="4" borderId="30" xfId="0" applyFont="1" applyFill="1" applyBorder="1" applyAlignment="1">
      <alignment horizontal="center" vertical="center"/>
    </xf>
    <xf numFmtId="167" fontId="0" fillId="5" borderId="0" xfId="0" applyNumberFormat="1" applyFill="1" applyAlignment="1">
      <alignment horizontal="center"/>
    </xf>
    <xf numFmtId="167" fontId="0" fillId="5" borderId="9" xfId="0" applyNumberFormat="1" applyFill="1" applyBorder="1" applyAlignment="1">
      <alignment horizontal="center"/>
    </xf>
    <xf numFmtId="167" fontId="0" fillId="5" borderId="31" xfId="0" applyNumberFormat="1" applyFill="1" applyBorder="1" applyAlignment="1">
      <alignment horizontal="center"/>
    </xf>
    <xf numFmtId="167" fontId="0" fillId="5" borderId="11" xfId="0" applyNumberFormat="1" applyFill="1" applyBorder="1" applyAlignment="1">
      <alignment horizontal="center"/>
    </xf>
    <xf numFmtId="167" fontId="0" fillId="5" borderId="17" xfId="0" applyNumberFormat="1" applyFill="1" applyBorder="1" applyAlignment="1">
      <alignment horizontal="center"/>
    </xf>
    <xf numFmtId="167" fontId="0" fillId="5" borderId="27" xfId="0" applyNumberFormat="1" applyFill="1" applyBorder="1" applyAlignment="1">
      <alignment horizontal="center"/>
    </xf>
    <xf numFmtId="167" fontId="0" fillId="5" borderId="28" xfId="0" applyNumberFormat="1" applyFill="1" applyBorder="1" applyAlignment="1">
      <alignment horizontal="center"/>
    </xf>
    <xf numFmtId="167" fontId="0" fillId="5" borderId="20" xfId="0" applyNumberFormat="1" applyFill="1" applyBorder="1" applyAlignment="1">
      <alignment horizontal="center"/>
    </xf>
    <xf numFmtId="167" fontId="0" fillId="0" borderId="0" xfId="0" applyNumberFormat="1" applyFill="1" applyAlignment="1">
      <alignment horizontal="center"/>
    </xf>
    <xf numFmtId="0" fontId="1" fillId="11" borderId="0" xfId="0" applyFont="1" applyFill="1" applyAlignment="1">
      <alignment horizontal="center"/>
    </xf>
    <xf numFmtId="0" fontId="1" fillId="0" borderId="33" xfId="0" applyFont="1" applyBorder="1" applyAlignment="1">
      <alignment horizontal="center"/>
    </xf>
    <xf numFmtId="0" fontId="0" fillId="0" borderId="0" xfId="0" applyFill="1"/>
    <xf numFmtId="166" fontId="0" fillId="5" borderId="28" xfId="0" applyNumberFormat="1" applyFill="1" applyBorder="1" applyAlignment="1">
      <alignment horizontal="center"/>
    </xf>
    <xf numFmtId="166" fontId="0" fillId="5" borderId="9" xfId="0" applyNumberFormat="1" applyFill="1" applyBorder="1" applyAlignment="1">
      <alignment horizontal="center"/>
    </xf>
    <xf numFmtId="0" fontId="0" fillId="9" borderId="34" xfId="0" applyFill="1" applyBorder="1"/>
    <xf numFmtId="0" fontId="0" fillId="9" borderId="35" xfId="0" applyFill="1" applyBorder="1"/>
    <xf numFmtId="0" fontId="0" fillId="0" borderId="0" xfId="0" applyFill="1" applyBorder="1"/>
    <xf numFmtId="0" fontId="0" fillId="4" borderId="36" xfId="0" applyFill="1" applyBorder="1"/>
    <xf numFmtId="0" fontId="0" fillId="4" borderId="37" xfId="0" applyFill="1" applyBorder="1"/>
    <xf numFmtId="0" fontId="0" fillId="4" borderId="38" xfId="0" applyFill="1" applyBorder="1"/>
    <xf numFmtId="0" fontId="0" fillId="4" borderId="3" xfId="0" applyFill="1" applyBorder="1"/>
    <xf numFmtId="0" fontId="0" fillId="4" borderId="0" xfId="0" applyFill="1" applyBorder="1"/>
    <xf numFmtId="0" fontId="0" fillId="4" borderId="4" xfId="0" applyFill="1" applyBorder="1"/>
    <xf numFmtId="0" fontId="0" fillId="4" borderId="10" xfId="0" applyFill="1" applyBorder="1"/>
    <xf numFmtId="0" fontId="0" fillId="4" borderId="39" xfId="0" applyFill="1" applyBorder="1"/>
    <xf numFmtId="0" fontId="0" fillId="4" borderId="40" xfId="0" applyFill="1" applyBorder="1"/>
    <xf numFmtId="0" fontId="8" fillId="16" borderId="0" xfId="0" applyFont="1" applyFill="1"/>
    <xf numFmtId="0" fontId="0" fillId="16" borderId="0" xfId="0" applyFill="1"/>
    <xf numFmtId="10" fontId="8" fillId="14" borderId="21" xfId="0" applyNumberFormat="1" applyFont="1" applyFill="1" applyBorder="1" applyAlignment="1">
      <alignment horizontal="center" vertical="center"/>
    </xf>
    <xf numFmtId="10" fontId="8" fillId="14" borderId="0" xfId="0" applyNumberFormat="1" applyFont="1" applyFill="1" applyBorder="1" applyAlignment="1">
      <alignment horizontal="center" vertical="center"/>
    </xf>
    <xf numFmtId="10" fontId="8" fillId="14" borderId="22" xfId="0" applyNumberFormat="1" applyFont="1" applyFill="1" applyBorder="1" applyAlignment="1">
      <alignment horizontal="center" vertical="center"/>
    </xf>
    <xf numFmtId="10" fontId="8" fillId="14" borderId="23" xfId="0" applyNumberFormat="1" applyFont="1" applyFill="1" applyBorder="1" applyAlignment="1">
      <alignment horizontal="center" vertical="center"/>
    </xf>
    <xf numFmtId="10" fontId="8" fillId="14" borderId="24" xfId="0" applyNumberFormat="1" applyFont="1" applyFill="1" applyBorder="1" applyAlignment="1">
      <alignment horizontal="center" vertical="center"/>
    </xf>
    <xf numFmtId="10" fontId="8" fillId="14" borderId="25" xfId="0" applyNumberFormat="1" applyFont="1" applyFill="1" applyBorder="1" applyAlignment="1">
      <alignment horizontal="center" vertical="center"/>
    </xf>
    <xf numFmtId="0" fontId="0" fillId="14" borderId="0" xfId="0" applyFill="1"/>
    <xf numFmtId="0" fontId="8" fillId="14" borderId="0" xfId="0" applyFont="1" applyFill="1" applyAlignment="1">
      <alignment horizontal="center" vertical="center"/>
    </xf>
    <xf numFmtId="0" fontId="8" fillId="14" borderId="22" xfId="0" applyFont="1" applyFill="1" applyBorder="1" applyAlignment="1">
      <alignment horizontal="center" vertical="center"/>
    </xf>
    <xf numFmtId="0" fontId="8" fillId="14" borderId="21" xfId="0" applyFont="1" applyFill="1" applyBorder="1" applyAlignment="1">
      <alignment horizontal="center" vertical="center"/>
    </xf>
    <xf numFmtId="0" fontId="8" fillId="14" borderId="23" xfId="0" applyFont="1" applyFill="1" applyBorder="1" applyAlignment="1">
      <alignment horizontal="center" vertical="center"/>
    </xf>
    <xf numFmtId="0" fontId="8" fillId="14" borderId="24" xfId="0" applyFont="1" applyFill="1" applyBorder="1" applyAlignment="1">
      <alignment horizontal="center" vertical="center"/>
    </xf>
    <xf numFmtId="0" fontId="8" fillId="14" borderId="25" xfId="0" applyFont="1" applyFill="1" applyBorder="1" applyAlignment="1">
      <alignment horizontal="center" vertical="center"/>
    </xf>
    <xf numFmtId="0" fontId="0" fillId="14" borderId="21" xfId="0" applyFill="1" applyBorder="1"/>
    <xf numFmtId="0" fontId="8" fillId="14" borderId="0" xfId="0" applyFont="1" applyFill="1" applyBorder="1" applyAlignment="1">
      <alignment horizontal="center" vertical="center"/>
    </xf>
    <xf numFmtId="0" fontId="1" fillId="0" borderId="0" xfId="0" applyFont="1" applyFill="1" applyAlignment="1">
      <alignment horizontal="centerContinuous"/>
    </xf>
    <xf numFmtId="0" fontId="0" fillId="0" borderId="0" xfId="0" applyFill="1" applyAlignment="1">
      <alignment horizontal="centerContinuous"/>
    </xf>
    <xf numFmtId="10" fontId="8" fillId="0" borderId="0" xfId="0" applyNumberFormat="1" applyFont="1" applyFill="1" applyBorder="1" applyAlignment="1">
      <alignment horizontal="center" vertical="center"/>
    </xf>
    <xf numFmtId="0" fontId="0" fillId="0" borderId="0" xfId="0" applyFill="1" applyBorder="1" applyAlignment="1">
      <alignment horizontal="centerContinuous"/>
    </xf>
    <xf numFmtId="0" fontId="1" fillId="0" borderId="0" xfId="0" applyFont="1" applyFill="1" applyBorder="1" applyAlignment="1">
      <alignment horizontal="centerContinuous"/>
    </xf>
    <xf numFmtId="164" fontId="0" fillId="6" borderId="41" xfId="0" applyNumberFormat="1" applyFill="1" applyBorder="1" applyAlignment="1">
      <alignment horizontal="center"/>
    </xf>
    <xf numFmtId="164" fontId="0" fillId="6" borderId="42" xfId="0" applyNumberFormat="1" applyFill="1" applyBorder="1" applyAlignment="1">
      <alignment horizontal="center"/>
    </xf>
    <xf numFmtId="164" fontId="0" fillId="6" borderId="44" xfId="0" applyNumberFormat="1" applyFill="1" applyBorder="1" applyAlignment="1">
      <alignment horizontal="center"/>
    </xf>
    <xf numFmtId="164" fontId="0" fillId="0" borderId="18" xfId="0" applyNumberFormat="1" applyBorder="1" applyAlignment="1">
      <alignment horizontal="center"/>
    </xf>
    <xf numFmtId="0" fontId="1" fillId="4" borderId="29" xfId="0" applyFont="1" applyFill="1" applyBorder="1" applyAlignment="1">
      <alignment horizontal="center" vertical="center"/>
    </xf>
    <xf numFmtId="0" fontId="1" fillId="4" borderId="36" xfId="0" applyFont="1" applyFill="1" applyBorder="1" applyAlignment="1">
      <alignment horizontal="center"/>
    </xf>
    <xf numFmtId="0" fontId="0" fillId="7" borderId="38" xfId="0" applyFill="1" applyBorder="1"/>
    <xf numFmtId="164" fontId="0" fillId="8" borderId="45" xfId="0" applyNumberFormat="1" applyFill="1" applyBorder="1" applyAlignment="1">
      <alignment horizontal="center"/>
    </xf>
    <xf numFmtId="0" fontId="0" fillId="8" borderId="46" xfId="0" applyFill="1" applyBorder="1" applyAlignment="1">
      <alignment horizontal="center"/>
    </xf>
    <xf numFmtId="0" fontId="0" fillId="17" borderId="47" xfId="0" applyFill="1" applyBorder="1"/>
    <xf numFmtId="0" fontId="1" fillId="4" borderId="45" xfId="0" applyFont="1" applyFill="1" applyBorder="1" applyAlignment="1">
      <alignment horizontal="center"/>
    </xf>
    <xf numFmtId="0" fontId="1" fillId="4" borderId="46" xfId="0" applyFont="1" applyFill="1" applyBorder="1" applyAlignment="1">
      <alignment horizontal="center"/>
    </xf>
    <xf numFmtId="0" fontId="1" fillId="4" borderId="47" xfId="0" applyFont="1" applyFill="1" applyBorder="1" applyAlignment="1">
      <alignment horizontal="center"/>
    </xf>
    <xf numFmtId="0" fontId="0" fillId="8" borderId="49" xfId="0" applyFill="1" applyBorder="1" applyAlignment="1">
      <alignment horizontal="center"/>
    </xf>
    <xf numFmtId="10" fontId="0" fillId="8" borderId="10" xfId="0" applyNumberFormat="1" applyFill="1" applyBorder="1" applyAlignment="1">
      <alignment horizontal="center"/>
    </xf>
    <xf numFmtId="10" fontId="0" fillId="8" borderId="48" xfId="0" applyNumberFormat="1" applyFill="1" applyBorder="1" applyAlignment="1">
      <alignment horizontal="center"/>
    </xf>
    <xf numFmtId="0" fontId="1" fillId="4" borderId="50" xfId="0" applyFont="1" applyFill="1" applyBorder="1" applyAlignment="1">
      <alignment horizontal="center"/>
    </xf>
    <xf numFmtId="0" fontId="1" fillId="4" borderId="36" xfId="0" applyFont="1" applyFill="1" applyBorder="1" applyAlignment="1">
      <alignment horizontal="center" vertical="center"/>
    </xf>
    <xf numFmtId="0" fontId="1" fillId="4" borderId="50" xfId="0" applyFont="1" applyFill="1" applyBorder="1" applyAlignment="1">
      <alignment horizontal="center" vertical="center"/>
    </xf>
    <xf numFmtId="164" fontId="0" fillId="8" borderId="45" xfId="0" applyNumberFormat="1" applyFill="1" applyBorder="1" applyAlignment="1">
      <alignment horizontal="center" vertical="center"/>
    </xf>
    <xf numFmtId="0" fontId="0" fillId="8" borderId="46" xfId="0" applyFill="1" applyBorder="1" applyAlignment="1">
      <alignment horizontal="center" vertical="center"/>
    </xf>
    <xf numFmtId="0" fontId="1" fillId="4" borderId="45" xfId="0" applyFont="1" applyFill="1" applyBorder="1" applyAlignment="1">
      <alignment horizontal="center" vertical="center"/>
    </xf>
    <xf numFmtId="0" fontId="1" fillId="4" borderId="46" xfId="0" applyFont="1" applyFill="1" applyBorder="1" applyAlignment="1">
      <alignment horizontal="center" vertical="center"/>
    </xf>
    <xf numFmtId="10" fontId="0" fillId="8" borderId="10" xfId="0" applyNumberFormat="1" applyFill="1" applyBorder="1" applyAlignment="1">
      <alignment horizontal="center" vertical="center"/>
    </xf>
    <xf numFmtId="10" fontId="0" fillId="8" borderId="48" xfId="0" applyNumberFormat="1" applyFill="1" applyBorder="1" applyAlignment="1">
      <alignment horizontal="center" vertical="center"/>
    </xf>
    <xf numFmtId="164" fontId="0" fillId="0" borderId="37" xfId="0" applyNumberFormat="1" applyFill="1" applyBorder="1" applyAlignment="1">
      <alignment horizontal="center"/>
    </xf>
    <xf numFmtId="0" fontId="0" fillId="0" borderId="37" xfId="0" applyFill="1" applyBorder="1" applyAlignment="1">
      <alignment horizontal="center"/>
    </xf>
    <xf numFmtId="0" fontId="1" fillId="4" borderId="51" xfId="0" applyFont="1" applyFill="1" applyBorder="1" applyAlignment="1">
      <alignment horizontal="center" vertical="center"/>
    </xf>
    <xf numFmtId="0" fontId="1" fillId="4" borderId="52" xfId="0" applyFont="1" applyFill="1" applyBorder="1" applyAlignment="1">
      <alignment horizontal="center" vertical="center"/>
    </xf>
    <xf numFmtId="10" fontId="0" fillId="8" borderId="53" xfId="0" applyNumberFormat="1" applyFill="1" applyBorder="1" applyAlignment="1">
      <alignment horizontal="center" vertical="center"/>
    </xf>
    <xf numFmtId="0" fontId="0" fillId="7" borderId="3" xfId="0" applyFill="1" applyBorder="1"/>
    <xf numFmtId="0" fontId="1" fillId="4" borderId="30" xfId="0" applyFont="1" applyFill="1" applyBorder="1" applyAlignment="1">
      <alignment horizontal="center" vertical="center"/>
    </xf>
    <xf numFmtId="0" fontId="1" fillId="11" borderId="10" xfId="0" applyFont="1" applyFill="1" applyBorder="1" applyAlignment="1">
      <alignment horizontal="center" vertical="center"/>
    </xf>
    <xf numFmtId="0" fontId="1" fillId="11" borderId="40" xfId="0" applyFont="1" applyFill="1" applyBorder="1" applyAlignment="1">
      <alignment horizontal="center" vertical="center"/>
    </xf>
    <xf numFmtId="164" fontId="0" fillId="12" borderId="54" xfId="0" applyNumberFormat="1" applyFill="1" applyBorder="1" applyAlignment="1">
      <alignment horizontal="center"/>
    </xf>
    <xf numFmtId="0" fontId="0" fillId="12" borderId="14" xfId="0" applyFill="1" applyBorder="1" applyAlignment="1">
      <alignment horizontal="center"/>
    </xf>
    <xf numFmtId="0" fontId="1" fillId="11" borderId="6" xfId="0" applyFont="1" applyFill="1" applyBorder="1" applyAlignment="1">
      <alignment horizontal="center" vertical="center"/>
    </xf>
    <xf numFmtId="0" fontId="1" fillId="0" borderId="0" xfId="0" applyFont="1" applyFill="1" applyAlignment="1">
      <alignment horizontal="center"/>
    </xf>
    <xf numFmtId="0" fontId="1" fillId="0" borderId="0" xfId="0" applyFont="1" applyBorder="1" applyAlignment="1">
      <alignment horizontal="center"/>
    </xf>
    <xf numFmtId="164" fontId="0" fillId="6" borderId="19" xfId="0" applyNumberFormat="1" applyFill="1" applyBorder="1" applyAlignment="1">
      <alignment horizontal="center"/>
    </xf>
    <xf numFmtId="0" fontId="1" fillId="11" borderId="3" xfId="0" applyFont="1" applyFill="1" applyBorder="1" applyAlignment="1">
      <alignment horizontal="center" vertical="center"/>
    </xf>
    <xf numFmtId="0" fontId="1" fillId="11" borderId="4" xfId="0" applyFont="1" applyFill="1" applyBorder="1" applyAlignment="1">
      <alignment horizontal="center" vertical="center"/>
    </xf>
    <xf numFmtId="164" fontId="0" fillId="12" borderId="33" xfId="0" applyNumberFormat="1" applyFill="1" applyBorder="1" applyAlignment="1">
      <alignment horizontal="center"/>
    </xf>
    <xf numFmtId="0" fontId="1" fillId="11" borderId="55" xfId="0" applyFont="1" applyFill="1" applyBorder="1" applyAlignment="1">
      <alignment horizontal="center" vertical="center"/>
    </xf>
    <xf numFmtId="167" fontId="0" fillId="12" borderId="14" xfId="0" applyNumberFormat="1" applyFill="1" applyBorder="1" applyAlignment="1">
      <alignment horizontal="center"/>
    </xf>
    <xf numFmtId="165" fontId="0" fillId="12" borderId="32" xfId="0" applyNumberFormat="1" applyFill="1" applyBorder="1" applyAlignment="1">
      <alignment horizontal="center"/>
    </xf>
    <xf numFmtId="0" fontId="0" fillId="7" borderId="10" xfId="0" applyFill="1" applyBorder="1"/>
    <xf numFmtId="0" fontId="0" fillId="7" borderId="39" xfId="0" applyFill="1" applyBorder="1"/>
    <xf numFmtId="0" fontId="0" fillId="7" borderId="4" xfId="0" applyFill="1" applyBorder="1"/>
    <xf numFmtId="0" fontId="0" fillId="7" borderId="40" xfId="0" applyFill="1" applyBorder="1"/>
    <xf numFmtId="0" fontId="0" fillId="7" borderId="0" xfId="0" applyFill="1" applyBorder="1"/>
    <xf numFmtId="0" fontId="0" fillId="9" borderId="56" xfId="0" applyFill="1" applyBorder="1"/>
    <xf numFmtId="0" fontId="0" fillId="9" borderId="0" xfId="0" applyFill="1" applyBorder="1"/>
    <xf numFmtId="10" fontId="0" fillId="8" borderId="57" xfId="0" applyNumberFormat="1" applyFill="1" applyBorder="1" applyAlignment="1">
      <alignment horizontal="center" vertical="center"/>
    </xf>
    <xf numFmtId="10" fontId="0" fillId="3" borderId="37" xfId="0" applyNumberFormat="1" applyFill="1" applyBorder="1" applyAlignment="1">
      <alignment horizontal="center"/>
    </xf>
    <xf numFmtId="0" fontId="0" fillId="9" borderId="4" xfId="0" applyFill="1" applyBorder="1"/>
    <xf numFmtId="0" fontId="1" fillId="11" borderId="3" xfId="0" applyFont="1" applyFill="1" applyBorder="1" applyAlignment="1">
      <alignment horizontal="centerContinuous" vertical="center"/>
    </xf>
    <xf numFmtId="0" fontId="1" fillId="11" borderId="0" xfId="0" applyFont="1" applyFill="1" applyBorder="1" applyAlignment="1">
      <alignment horizontal="centerContinuous" vertical="center"/>
    </xf>
    <xf numFmtId="0" fontId="1" fillId="11" borderId="0" xfId="0" applyFont="1" applyFill="1" applyBorder="1" applyAlignment="1">
      <alignment vertical="center"/>
    </xf>
    <xf numFmtId="0" fontId="0" fillId="11" borderId="0" xfId="0" applyFill="1" applyBorder="1" applyAlignment="1">
      <alignment horizontal="centerContinuous" vertical="center"/>
    </xf>
    <xf numFmtId="0" fontId="0" fillId="11" borderId="0" xfId="0" applyFill="1" applyBorder="1"/>
    <xf numFmtId="0" fontId="0" fillId="11" borderId="4" xfId="0" applyFill="1" applyBorder="1"/>
    <xf numFmtId="0" fontId="0" fillId="19" borderId="3" xfId="0" applyFill="1" applyBorder="1"/>
    <xf numFmtId="0" fontId="0" fillId="19" borderId="0" xfId="0" applyFill="1" applyBorder="1"/>
    <xf numFmtId="0" fontId="0" fillId="19" borderId="4" xfId="0" applyFill="1" applyBorder="1"/>
    <xf numFmtId="0" fontId="1" fillId="12" borderId="3" xfId="0" applyFont="1" applyFill="1" applyBorder="1" applyAlignment="1">
      <alignment horizontal="centerContinuous" vertical="center"/>
    </xf>
    <xf numFmtId="0" fontId="0" fillId="12" borderId="0" xfId="0" applyFill="1" applyBorder="1" applyAlignment="1">
      <alignment horizontal="centerContinuous" vertical="center"/>
    </xf>
    <xf numFmtId="0" fontId="0" fillId="12" borderId="0" xfId="0" applyFill="1" applyBorder="1"/>
    <xf numFmtId="0" fontId="1" fillId="12" borderId="0" xfId="0" applyFont="1" applyFill="1" applyBorder="1" applyAlignment="1">
      <alignment horizontal="centerContinuous" vertical="center"/>
    </xf>
    <xf numFmtId="0" fontId="0" fillId="12" borderId="4" xfId="0" applyFill="1" applyBorder="1"/>
    <xf numFmtId="0" fontId="0" fillId="18" borderId="3" xfId="0" applyFill="1" applyBorder="1"/>
    <xf numFmtId="0" fontId="0" fillId="18" borderId="0" xfId="0" applyFill="1" applyBorder="1"/>
    <xf numFmtId="0" fontId="0" fillId="18" borderId="4" xfId="0" applyFill="1" applyBorder="1"/>
    <xf numFmtId="0" fontId="0" fillId="20" borderId="3" xfId="0" applyFill="1" applyBorder="1"/>
    <xf numFmtId="0" fontId="0" fillId="20" borderId="0" xfId="0" applyFill="1" applyBorder="1"/>
    <xf numFmtId="0" fontId="0" fillId="20" borderId="4" xfId="0" applyFill="1" applyBorder="1"/>
    <xf numFmtId="0" fontId="0" fillId="20" borderId="10" xfId="0" applyFill="1" applyBorder="1"/>
    <xf numFmtId="0" fontId="0" fillId="20" borderId="39" xfId="0" applyFill="1" applyBorder="1"/>
    <xf numFmtId="0" fontId="0" fillId="20" borderId="40" xfId="0" applyFill="1" applyBorder="1"/>
    <xf numFmtId="0" fontId="0" fillId="15" borderId="0" xfId="0" applyFill="1" applyAlignment="1">
      <alignment vertical="center"/>
    </xf>
    <xf numFmtId="0" fontId="8" fillId="15" borderId="0" xfId="0" applyFont="1" applyFill="1" applyAlignment="1">
      <alignment vertical="center"/>
    </xf>
    <xf numFmtId="0" fontId="1" fillId="22" borderId="36" xfId="0" applyFont="1" applyFill="1" applyBorder="1" applyAlignment="1">
      <alignment horizontal="left" vertical="center"/>
    </xf>
    <xf numFmtId="0" fontId="0" fillId="22" borderId="10" xfId="0" applyFill="1" applyBorder="1" applyAlignment="1">
      <alignment vertical="center"/>
    </xf>
    <xf numFmtId="0" fontId="0" fillId="22" borderId="39" xfId="0" applyFill="1" applyBorder="1" applyAlignment="1">
      <alignment vertical="center"/>
    </xf>
    <xf numFmtId="0" fontId="0" fillId="22" borderId="40" xfId="0" applyFill="1" applyBorder="1" applyAlignment="1">
      <alignment vertical="center"/>
    </xf>
    <xf numFmtId="0" fontId="0" fillId="22" borderId="3" xfId="0" applyFill="1" applyBorder="1" applyAlignment="1">
      <alignment vertical="center"/>
    </xf>
    <xf numFmtId="0" fontId="0" fillId="22" borderId="0" xfId="0" applyFill="1" applyBorder="1" applyAlignment="1">
      <alignment vertical="center"/>
    </xf>
    <xf numFmtId="0" fontId="0" fillId="22" borderId="4" xfId="0" applyFill="1" applyBorder="1" applyAlignment="1">
      <alignment vertical="center"/>
    </xf>
    <xf numFmtId="0" fontId="0" fillId="23" borderId="37" xfId="0" applyFill="1" applyBorder="1"/>
    <xf numFmtId="0" fontId="0" fillId="23" borderId="38" xfId="0" applyFill="1" applyBorder="1"/>
    <xf numFmtId="0" fontId="0" fillId="21" borderId="3" xfId="0" applyFill="1" applyBorder="1" applyAlignment="1">
      <alignment vertical="center"/>
    </xf>
    <xf numFmtId="0" fontId="0" fillId="21" borderId="0" xfId="0" applyFill="1" applyBorder="1" applyAlignment="1">
      <alignment vertical="center"/>
    </xf>
    <xf numFmtId="0" fontId="0" fillId="21" borderId="4" xfId="0" applyFill="1" applyBorder="1" applyAlignment="1">
      <alignment vertical="center"/>
    </xf>
    <xf numFmtId="0" fontId="1" fillId="4" borderId="33" xfId="0" applyFont="1" applyFill="1" applyBorder="1" applyAlignment="1">
      <alignment horizontal="centerContinuous" vertical="center"/>
    </xf>
    <xf numFmtId="0" fontId="0" fillId="4" borderId="58" xfId="0" applyFill="1" applyBorder="1" applyAlignment="1">
      <alignment horizontal="centerContinuous" vertical="center"/>
    </xf>
    <xf numFmtId="2" fontId="0" fillId="8" borderId="59" xfId="0" applyNumberFormat="1" applyFill="1" applyBorder="1" applyAlignment="1">
      <alignment horizontal="center" vertical="center"/>
    </xf>
    <xf numFmtId="0" fontId="0" fillId="2" borderId="13" xfId="0" applyFill="1" applyBorder="1"/>
    <xf numFmtId="0" fontId="2" fillId="2" borderId="1" xfId="0" applyFont="1" applyFill="1" applyBorder="1" applyAlignment="1">
      <alignment horizontal="centerContinuous" vertical="center"/>
    </xf>
    <xf numFmtId="0" fontId="0" fillId="2" borderId="60" xfId="0" applyFill="1" applyBorder="1" applyAlignment="1">
      <alignment horizontal="centerContinuous" vertical="center"/>
    </xf>
    <xf numFmtId="10" fontId="0" fillId="8" borderId="52" xfId="0" applyNumberFormat="1" applyFill="1" applyBorder="1" applyAlignment="1">
      <alignment horizontal="center" vertical="center"/>
    </xf>
    <xf numFmtId="10" fontId="0" fillId="8" borderId="46" xfId="0" applyNumberFormat="1" applyFill="1" applyBorder="1" applyAlignment="1">
      <alignment horizontal="center"/>
    </xf>
    <xf numFmtId="0" fontId="1" fillId="4" borderId="61" xfId="0" applyFont="1" applyFill="1" applyBorder="1" applyAlignment="1">
      <alignment horizontal="center" vertical="center"/>
    </xf>
    <xf numFmtId="0" fontId="0" fillId="6" borderId="18" xfId="0" applyFill="1" applyBorder="1" applyAlignment="1">
      <alignment horizontal="center"/>
    </xf>
    <xf numFmtId="0" fontId="0" fillId="6" borderId="56" xfId="0" applyFill="1"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6" borderId="62" xfId="0" applyFill="1" applyBorder="1" applyAlignment="1">
      <alignment horizontal="center"/>
    </xf>
    <xf numFmtId="0" fontId="0" fillId="2" borderId="63" xfId="0" applyFill="1" applyBorder="1"/>
    <xf numFmtId="2" fontId="0" fillId="5" borderId="59" xfId="0" applyNumberFormat="1" applyFill="1" applyBorder="1" applyAlignment="1">
      <alignment horizontal="center" vertical="center"/>
    </xf>
    <xf numFmtId="0" fontId="9" fillId="2" borderId="0" xfId="0" applyFont="1" applyFill="1" applyAlignment="1">
      <alignment horizontal="center" vertical="center"/>
    </xf>
    <xf numFmtId="0" fontId="9" fillId="0" borderId="0" xfId="0" applyFont="1" applyAlignment="1">
      <alignment horizontal="center" vertical="center"/>
    </xf>
    <xf numFmtId="0" fontId="9" fillId="2" borderId="36"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40" xfId="0" applyFont="1" applyFill="1" applyBorder="1" applyAlignment="1">
      <alignment horizontal="center" vertical="center"/>
    </xf>
    <xf numFmtId="0" fontId="0" fillId="0" borderId="0" xfId="0" applyAlignment="1">
      <alignment horizontal="center" vertical="center"/>
    </xf>
  </cellXfs>
  <cellStyles count="1">
    <cellStyle name="Normal" xfId="0" builtinId="0"/>
  </cellStyles>
  <dxfs count="8">
    <dxf>
      <font>
        <color rgb="FFFFC000"/>
      </font>
    </dxf>
    <dxf>
      <font>
        <color rgb="FFFFC000"/>
      </font>
    </dxf>
    <dxf>
      <fill>
        <patternFill>
          <bgColor rgb="FFFF7C80"/>
        </patternFill>
      </fill>
    </dxf>
    <dxf>
      <fill>
        <patternFill>
          <bgColor rgb="FFFF7C80"/>
        </patternFill>
      </fill>
    </dxf>
    <dxf>
      <fill>
        <patternFill>
          <bgColor rgb="FFFF7C80"/>
        </patternFill>
      </fill>
    </dxf>
    <dxf>
      <fill>
        <patternFill>
          <bgColor rgb="FFFF7C80"/>
        </patternFill>
      </fill>
    </dxf>
    <dxf>
      <font>
        <strike val="0"/>
      </font>
      <fill>
        <patternFill>
          <bgColor rgb="FFFF7C80"/>
        </patternFill>
      </fill>
    </dxf>
    <dxf>
      <font>
        <color rgb="FF9C0006"/>
      </font>
      <fill>
        <patternFill>
          <bgColor rgb="FFFFC7CE"/>
        </patternFill>
      </fill>
    </dxf>
  </dxfs>
  <tableStyles count="0" defaultTableStyle="TableStyleMedium2" defaultPivotStyle="PivotStyleLight16"/>
  <colors>
    <mruColors>
      <color rgb="FFFFCC99"/>
      <color rgb="FFFF7C80"/>
      <color rgb="FFFF9999"/>
      <color rgb="FFFFFF99"/>
      <color rgb="FFFFFFCC"/>
      <color rgb="FFFFFFFF"/>
      <color rgb="FFCCCCFF"/>
      <color rgb="FFCCECFF"/>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PRcv - Schedule</a:t>
            </a:r>
          </a:p>
        </c:rich>
      </c:tx>
      <c:layout/>
      <c:overlay val="0"/>
    </c:title>
    <c:autoTitleDeleted val="0"/>
    <c:plotArea>
      <c:layout/>
      <c:scatterChart>
        <c:scatterStyle val="smoothMarker"/>
        <c:varyColors val="0"/>
        <c:ser>
          <c:idx val="0"/>
          <c:order val="0"/>
          <c:tx>
            <c:strRef>
              <c:f>'Prob Sched'!$T$3</c:f>
              <c:strCache>
                <c:ptCount val="1"/>
                <c:pt idx="0">
                  <c:v>PRcv</c:v>
                </c:pt>
              </c:strCache>
            </c:strRef>
          </c:tx>
          <c:spPr>
            <a:ln w="44450"/>
          </c:spPr>
          <c:marker>
            <c:symbol val="none"/>
          </c:marker>
          <c:xVal>
            <c:multiLvlStrRef>
              <c:f>'Prob Sched'!$A$4:$S$29</c:f>
              <c:multiLvlStrCache>
                <c:ptCount val="26"/>
                <c:lvl>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0">
                    <c:v>0.00</c:v>
                  </c:pt>
                  <c:pt idx="1">
                    <c:v>0.00</c:v>
                  </c:pt>
                  <c:pt idx="2">
                    <c:v>0.00</c:v>
                  </c:pt>
                  <c:pt idx="3">
                    <c:v>0.00</c:v>
                  </c:pt>
                  <c:pt idx="4">
                    <c:v>0.00</c:v>
                  </c:pt>
                  <c:pt idx="5">
                    <c:v>0.00</c:v>
                  </c:pt>
                  <c:pt idx="6">
                    <c:v>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lvl>
              </c:multiLvlStrCache>
            </c:multiLvlStrRef>
          </c:xVal>
          <c:yVal>
            <c:numRef>
              <c:f>'Prob Sched'!$T$4:$T$29</c:f>
              <c:numCache>
                <c:formatCode>0.0000</c:formatCode>
                <c:ptCount val="26"/>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yVal>
          <c:smooth val="1"/>
        </c:ser>
        <c:dLbls>
          <c:showLegendKey val="0"/>
          <c:showVal val="0"/>
          <c:showCatName val="0"/>
          <c:showSerName val="0"/>
          <c:showPercent val="0"/>
          <c:showBubbleSize val="0"/>
        </c:dLbls>
        <c:axId val="105632128"/>
        <c:axId val="105634048"/>
      </c:scatterChart>
      <c:valAx>
        <c:axId val="105632128"/>
        <c:scaling>
          <c:orientation val="minMax"/>
          <c:max val="30"/>
        </c:scaling>
        <c:delete val="0"/>
        <c:axPos val="b"/>
        <c:title>
          <c:tx>
            <c:rich>
              <a:bodyPr/>
              <a:lstStyle/>
              <a:p>
                <a:pPr>
                  <a:defRPr/>
                </a:pPr>
                <a:r>
                  <a:rPr lang="en-US" sz="1200"/>
                  <a:t>Periods</a:t>
                </a:r>
              </a:p>
            </c:rich>
          </c:tx>
          <c:layout/>
          <c:overlay val="0"/>
        </c:title>
        <c:majorTickMark val="out"/>
        <c:minorTickMark val="none"/>
        <c:tickLblPos val="nextTo"/>
        <c:spPr>
          <a:noFill/>
        </c:spPr>
        <c:crossAx val="105634048"/>
        <c:crosses val="autoZero"/>
        <c:crossBetween val="midCat"/>
      </c:valAx>
      <c:valAx>
        <c:axId val="105634048"/>
        <c:scaling>
          <c:orientation val="minMax"/>
          <c:max val="1.05"/>
          <c:min val="0"/>
        </c:scaling>
        <c:delete val="0"/>
        <c:axPos val="l"/>
        <c:majorGridlines/>
        <c:title>
          <c:tx>
            <c:rich>
              <a:bodyPr rot="-5400000" vert="horz"/>
              <a:lstStyle/>
              <a:p>
                <a:pPr>
                  <a:defRPr sz="1200"/>
                </a:pPr>
                <a:r>
                  <a:rPr lang="en-US" sz="1200"/>
                  <a:t>Probability</a:t>
                </a:r>
              </a:p>
            </c:rich>
          </c:tx>
          <c:layout/>
          <c:overlay val="0"/>
        </c:title>
        <c:numFmt formatCode="0.0" sourceLinked="0"/>
        <c:majorTickMark val="out"/>
        <c:minorTickMark val="none"/>
        <c:tickLblPos val="nextTo"/>
        <c:crossAx val="105632128"/>
        <c:crosses val="autoZero"/>
        <c:crossBetween val="midCat"/>
      </c:valAx>
      <c:spPr>
        <a:solidFill>
          <a:srgbClr val="DDDDDD"/>
        </a:solidFill>
        <a:ln w="15875">
          <a:solidFill>
            <a:schemeClr val="tx1"/>
          </a:solidFill>
        </a:ln>
      </c:spPr>
    </c:plotArea>
    <c:plotVisOnly val="1"/>
    <c:dispBlanksAs val="gap"/>
    <c:showDLblsOverMax val="0"/>
  </c:chart>
  <c:spPr>
    <a:solidFill>
      <a:schemeClr val="bg1"/>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PRcv - Cost</a:t>
            </a:r>
          </a:p>
        </c:rich>
      </c:tx>
      <c:layout/>
      <c:overlay val="0"/>
    </c:title>
    <c:autoTitleDeleted val="0"/>
    <c:plotArea>
      <c:layout/>
      <c:scatterChart>
        <c:scatterStyle val="smoothMarker"/>
        <c:varyColors val="0"/>
        <c:ser>
          <c:idx val="0"/>
          <c:order val="0"/>
          <c:tx>
            <c:strRef>
              <c:f>'Prob Cost'!$U$3</c:f>
              <c:strCache>
                <c:ptCount val="1"/>
                <c:pt idx="0">
                  <c:v>PRcv</c:v>
                </c:pt>
              </c:strCache>
            </c:strRef>
          </c:tx>
          <c:spPr>
            <a:ln w="44450"/>
          </c:spPr>
          <c:marker>
            <c:symbol val="none"/>
          </c:marker>
          <c:xVal>
            <c:multiLvlStrRef>
              <c:f>'Prob Cost'!$A$4:$T$29</c:f>
              <c:multiLvlStrCache>
                <c:ptCount val="26"/>
                <c:lvl>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lvl>
                <c:lvl>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lvl>
                <c:lvl>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lvl>
              </c:multiLvlStrCache>
            </c:multiLvlStrRef>
          </c:xVal>
          <c:yVal>
            <c:numRef>
              <c:f>'Prob Cost'!$U$4:$U$29</c:f>
              <c:numCache>
                <c:formatCode>0.0000</c:formatCode>
                <c:ptCount val="26"/>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yVal>
          <c:smooth val="1"/>
        </c:ser>
        <c:dLbls>
          <c:showLegendKey val="0"/>
          <c:showVal val="0"/>
          <c:showCatName val="0"/>
          <c:showSerName val="0"/>
          <c:showPercent val="0"/>
          <c:showBubbleSize val="0"/>
        </c:dLbls>
        <c:axId val="106121856"/>
        <c:axId val="106156800"/>
      </c:scatterChart>
      <c:valAx>
        <c:axId val="106121856"/>
        <c:scaling>
          <c:orientation val="minMax"/>
          <c:max val="30"/>
        </c:scaling>
        <c:delete val="0"/>
        <c:axPos val="b"/>
        <c:title>
          <c:tx>
            <c:rich>
              <a:bodyPr/>
              <a:lstStyle/>
              <a:p>
                <a:pPr>
                  <a:defRPr sz="1200"/>
                </a:pPr>
                <a:r>
                  <a:rPr lang="en-US" sz="1200"/>
                  <a:t>Periods</a:t>
                </a:r>
              </a:p>
            </c:rich>
          </c:tx>
          <c:layout/>
          <c:overlay val="0"/>
        </c:title>
        <c:majorTickMark val="out"/>
        <c:minorTickMark val="none"/>
        <c:tickLblPos val="nextTo"/>
        <c:crossAx val="106156800"/>
        <c:crosses val="autoZero"/>
        <c:crossBetween val="midCat"/>
      </c:valAx>
      <c:valAx>
        <c:axId val="106156800"/>
        <c:scaling>
          <c:orientation val="minMax"/>
          <c:max val="1.05"/>
          <c:min val="0"/>
        </c:scaling>
        <c:delete val="0"/>
        <c:axPos val="l"/>
        <c:majorGridlines/>
        <c:title>
          <c:tx>
            <c:rich>
              <a:bodyPr rot="-5400000" vert="horz"/>
              <a:lstStyle/>
              <a:p>
                <a:pPr>
                  <a:defRPr sz="1200"/>
                </a:pPr>
                <a:r>
                  <a:rPr lang="en-US" sz="1200"/>
                  <a:t>Probability</a:t>
                </a:r>
              </a:p>
            </c:rich>
          </c:tx>
          <c:layout/>
          <c:overlay val="0"/>
        </c:title>
        <c:numFmt formatCode="0.0" sourceLinked="0"/>
        <c:majorTickMark val="out"/>
        <c:minorTickMark val="none"/>
        <c:tickLblPos val="nextTo"/>
        <c:crossAx val="106121856"/>
        <c:crosses val="autoZero"/>
        <c:crossBetween val="midCat"/>
      </c:valAx>
      <c:spPr>
        <a:solidFill>
          <a:srgbClr val="DDDDDD"/>
        </a:solidFill>
        <a:ln w="15875">
          <a:solidFill>
            <a:schemeClr val="tx1"/>
          </a:solidFill>
        </a:ln>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20</xdr:col>
      <xdr:colOff>209549</xdr:colOff>
      <xdr:row>6</xdr:row>
      <xdr:rowOff>28581</xdr:rowOff>
    </xdr:from>
    <xdr:to>
      <xdr:col>25</xdr:col>
      <xdr:colOff>895350</xdr:colOff>
      <xdr:row>20</xdr:row>
      <xdr:rowOff>104781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209556</xdr:colOff>
      <xdr:row>5</xdr:row>
      <xdr:rowOff>28581</xdr:rowOff>
    </xdr:from>
    <xdr:to>
      <xdr:col>26</xdr:col>
      <xdr:colOff>895356</xdr:colOff>
      <xdr:row>19</xdr:row>
      <xdr:rowOff>104781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9525</xdr:colOff>
      <xdr:row>0</xdr:row>
      <xdr:rowOff>228600</xdr:rowOff>
    </xdr:from>
    <xdr:to>
      <xdr:col>17</xdr:col>
      <xdr:colOff>88773</xdr:colOff>
      <xdr:row>11</xdr:row>
      <xdr:rowOff>92743</xdr:rowOff>
    </xdr:to>
    <xdr:pic>
      <xdr:nvPicPr>
        <xdr:cNvPr id="3" name="Picture 2"/>
        <xdr:cNvPicPr>
          <a:picLocks noChangeAspect="1"/>
        </xdr:cNvPicPr>
      </xdr:nvPicPr>
      <xdr:blipFill>
        <a:blip xmlns:r="http://schemas.openxmlformats.org/officeDocument/2006/relationships" r:embed="rId1"/>
        <a:stretch>
          <a:fillRect/>
        </a:stretch>
      </xdr:blipFill>
      <xdr:spPr>
        <a:xfrm>
          <a:off x="7839075" y="228600"/>
          <a:ext cx="4956048" cy="2483518"/>
        </a:xfrm>
        <a:prstGeom prst="rect">
          <a:avLst/>
        </a:prstGeom>
      </xdr:spPr>
    </xdr:pic>
    <xdr:clientData/>
  </xdr:twoCellAnchor>
  <xdr:twoCellAnchor editAs="oneCell">
    <xdr:from>
      <xdr:col>9</xdr:col>
      <xdr:colOff>9525</xdr:colOff>
      <xdr:row>12</xdr:row>
      <xdr:rowOff>219075</xdr:rowOff>
    </xdr:from>
    <xdr:to>
      <xdr:col>17</xdr:col>
      <xdr:colOff>88773</xdr:colOff>
      <xdr:row>23</xdr:row>
      <xdr:rowOff>83218</xdr:rowOff>
    </xdr:to>
    <xdr:pic>
      <xdr:nvPicPr>
        <xdr:cNvPr id="5" name="Picture 4"/>
        <xdr:cNvPicPr>
          <a:picLocks noChangeAspect="1"/>
        </xdr:cNvPicPr>
      </xdr:nvPicPr>
      <xdr:blipFill>
        <a:blip xmlns:r="http://schemas.openxmlformats.org/officeDocument/2006/relationships" r:embed="rId2"/>
        <a:stretch>
          <a:fillRect/>
        </a:stretch>
      </xdr:blipFill>
      <xdr:spPr>
        <a:xfrm>
          <a:off x="7839075" y="3076575"/>
          <a:ext cx="4956048" cy="2483518"/>
        </a:xfrm>
        <a:prstGeom prst="rect">
          <a:avLst/>
        </a:prstGeom>
      </xdr:spPr>
    </xdr:pic>
    <xdr:clientData/>
  </xdr:twoCellAnchor>
  <xdr:twoCellAnchor editAs="oneCell">
    <xdr:from>
      <xdr:col>18</xdr:col>
      <xdr:colOff>0</xdr:colOff>
      <xdr:row>11</xdr:row>
      <xdr:rowOff>0</xdr:rowOff>
    </xdr:from>
    <xdr:to>
      <xdr:col>23</xdr:col>
      <xdr:colOff>104775</xdr:colOff>
      <xdr:row>12</xdr:row>
      <xdr:rowOff>9525</xdr:rowOff>
    </xdr:to>
    <xdr:pic>
      <xdr:nvPicPr>
        <xdr:cNvPr id="10"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315950" y="2619375"/>
          <a:ext cx="3152775" cy="247650"/>
        </a:xfrm>
        <a:prstGeom prst="rect">
          <a:avLst/>
        </a:prstGeom>
        <a:noFill/>
        <a:ln w="12700">
          <a:noFill/>
          <a:prstDash val="soli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3</xdr:row>
      <xdr:rowOff>0</xdr:rowOff>
    </xdr:from>
    <xdr:to>
      <xdr:col>23</xdr:col>
      <xdr:colOff>104775</xdr:colOff>
      <xdr:row>7</xdr:row>
      <xdr:rowOff>9525</xdr:rowOff>
    </xdr:to>
    <xdr:pic>
      <xdr:nvPicPr>
        <xdr:cNvPr id="9" name="Picture 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315950" y="714375"/>
          <a:ext cx="3152775"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16</xdr:row>
      <xdr:rowOff>0</xdr:rowOff>
    </xdr:from>
    <xdr:to>
      <xdr:col>23</xdr:col>
      <xdr:colOff>104775</xdr:colOff>
      <xdr:row>20</xdr:row>
      <xdr:rowOff>9525</xdr:rowOff>
    </xdr:to>
    <xdr:pic>
      <xdr:nvPicPr>
        <xdr:cNvPr id="12" name="Picture 1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15950" y="3810000"/>
          <a:ext cx="3152775"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AC54"/>
  <sheetViews>
    <sheetView tabSelected="1" zoomScaleNormal="100" workbookViewId="0">
      <selection activeCell="B5" sqref="B5"/>
    </sheetView>
  </sheetViews>
  <sheetFormatPr defaultRowHeight="15" x14ac:dyDescent="0.25"/>
  <cols>
    <col min="2" max="3" width="15.7109375" customWidth="1"/>
    <col min="4" max="4" width="11.7109375" customWidth="1"/>
    <col min="5" max="8" width="15.7109375" customWidth="1"/>
    <col min="9" max="9" width="9.7109375" customWidth="1"/>
    <col min="13" max="13" width="11.7109375" customWidth="1"/>
    <col min="16" max="16" width="11.7109375" customWidth="1"/>
  </cols>
  <sheetData>
    <row r="1" spans="1:29" ht="41.25" customHeight="1" thickTop="1" thickBot="1" x14ac:dyDescent="0.3">
      <c r="A1" s="34" t="s">
        <v>28</v>
      </c>
      <c r="B1" s="35"/>
      <c r="C1" s="35"/>
      <c r="D1" s="35"/>
      <c r="E1" s="35"/>
      <c r="F1" s="35"/>
      <c r="G1" s="35"/>
      <c r="H1" s="35"/>
      <c r="I1" s="35"/>
      <c r="J1" s="35"/>
      <c r="K1" s="35"/>
      <c r="L1" s="35"/>
      <c r="M1" s="35"/>
      <c r="N1" s="35"/>
      <c r="O1" s="35"/>
      <c r="P1" s="35"/>
      <c r="Q1" s="35"/>
      <c r="R1" s="35"/>
      <c r="S1" s="35"/>
      <c r="T1" s="35"/>
      <c r="U1" s="1"/>
      <c r="V1" s="1"/>
      <c r="W1" s="1"/>
      <c r="X1" s="1"/>
      <c r="Y1" s="1"/>
      <c r="Z1" s="1"/>
      <c r="AA1" s="1"/>
      <c r="AB1" s="1"/>
      <c r="AC1" s="2"/>
    </row>
    <row r="2" spans="1:29" ht="6" customHeight="1" thickTop="1" x14ac:dyDescent="0.25">
      <c r="A2" s="3"/>
      <c r="B2" s="4"/>
      <c r="C2" s="4"/>
      <c r="D2" s="4"/>
      <c r="E2" s="4"/>
      <c r="F2" s="4"/>
      <c r="G2" s="4"/>
      <c r="H2" s="4"/>
      <c r="I2" s="4"/>
      <c r="J2" s="4"/>
      <c r="K2" s="4"/>
      <c r="L2" s="4"/>
      <c r="M2" s="4"/>
      <c r="N2" s="4"/>
      <c r="O2" s="4"/>
      <c r="P2" s="4"/>
      <c r="Q2" s="4"/>
      <c r="R2" s="4"/>
      <c r="S2" s="4"/>
      <c r="T2" s="5"/>
      <c r="U2" s="6"/>
      <c r="V2" s="6"/>
      <c r="W2" s="6"/>
      <c r="X2" s="6"/>
      <c r="Y2" s="6"/>
      <c r="Z2" s="6"/>
      <c r="AA2" s="6"/>
      <c r="AB2" s="6"/>
      <c r="AC2" s="6"/>
    </row>
    <row r="3" spans="1:29" ht="19.5" thickBot="1" x14ac:dyDescent="0.35">
      <c r="A3" s="43"/>
      <c r="B3" s="36" t="s">
        <v>30</v>
      </c>
      <c r="C3" s="37"/>
      <c r="D3" s="37"/>
      <c r="E3" s="37"/>
      <c r="F3" s="37"/>
      <c r="G3" s="37"/>
      <c r="H3" s="37"/>
      <c r="I3" s="138"/>
      <c r="J3" s="40"/>
      <c r="K3" s="41"/>
      <c r="L3" s="41"/>
      <c r="M3" s="41"/>
      <c r="N3" s="41"/>
      <c r="O3" s="41"/>
      <c r="P3" s="41"/>
      <c r="Q3" s="41"/>
      <c r="R3" s="41"/>
      <c r="S3" s="40"/>
      <c r="T3" s="158"/>
      <c r="U3" s="156"/>
      <c r="V3" s="163"/>
      <c r="W3" s="71"/>
      <c r="X3" s="71"/>
      <c r="Y3" s="71"/>
      <c r="Z3" s="71"/>
    </row>
    <row r="4" spans="1:29" ht="18.75" customHeight="1" thickBot="1" x14ac:dyDescent="0.35">
      <c r="A4" s="46" t="s">
        <v>1</v>
      </c>
      <c r="B4" s="45" t="s">
        <v>24</v>
      </c>
      <c r="C4" s="45" t="s">
        <v>25</v>
      </c>
      <c r="D4" s="45" t="s">
        <v>2</v>
      </c>
      <c r="E4" s="45" t="s">
        <v>26</v>
      </c>
      <c r="F4" s="45" t="s">
        <v>27</v>
      </c>
      <c r="G4" s="45" t="s">
        <v>21</v>
      </c>
      <c r="H4" s="47" t="s">
        <v>22</v>
      </c>
      <c r="I4" s="138"/>
      <c r="J4" s="42" t="s">
        <v>29</v>
      </c>
      <c r="K4" s="39"/>
      <c r="L4" s="39"/>
      <c r="M4" s="86"/>
      <c r="N4" s="86"/>
      <c r="O4" s="86"/>
      <c r="P4" s="86"/>
      <c r="Q4" s="86"/>
      <c r="R4" s="86"/>
      <c r="S4" s="87"/>
      <c r="T4" s="87"/>
      <c r="U4" s="156"/>
      <c r="V4" s="163"/>
      <c r="W4" s="71"/>
      <c r="X4" s="71"/>
      <c r="Y4" s="71"/>
      <c r="Z4" s="71"/>
    </row>
    <row r="5" spans="1:29" ht="18.75" customHeight="1" x14ac:dyDescent="0.25">
      <c r="A5" s="44">
        <v>1</v>
      </c>
      <c r="B5" s="64"/>
      <c r="C5" s="56"/>
      <c r="D5" s="53"/>
      <c r="E5" s="56"/>
      <c r="F5" s="56"/>
      <c r="G5" s="55"/>
      <c r="H5" s="57"/>
      <c r="I5" s="138"/>
      <c r="J5" s="187" t="s">
        <v>82</v>
      </c>
      <c r="K5" s="187"/>
      <c r="L5" s="187"/>
      <c r="M5" s="187"/>
      <c r="N5" s="187"/>
      <c r="O5" s="187"/>
      <c r="P5" s="187"/>
      <c r="Q5" s="188"/>
      <c r="R5" s="188"/>
      <c r="S5" s="187"/>
      <c r="T5" s="187"/>
      <c r="U5" s="156"/>
      <c r="V5" s="163"/>
      <c r="W5" s="71"/>
      <c r="X5" s="71"/>
      <c r="Y5" s="71"/>
      <c r="Z5" s="71"/>
    </row>
    <row r="6" spans="1:29" ht="18.75" customHeight="1" thickBot="1" x14ac:dyDescent="0.3">
      <c r="A6" s="44">
        <f xml:space="preserve"> A5 + 1</f>
        <v>2</v>
      </c>
      <c r="B6" s="65"/>
      <c r="C6" s="66"/>
      <c r="D6" s="72"/>
      <c r="E6" s="74"/>
      <c r="F6" s="75"/>
      <c r="G6" s="75"/>
      <c r="H6" s="75"/>
      <c r="I6" s="138"/>
      <c r="J6" s="187" t="s">
        <v>92</v>
      </c>
      <c r="K6" s="187"/>
      <c r="L6" s="187"/>
      <c r="M6" s="187"/>
      <c r="N6" s="187"/>
      <c r="O6" s="187"/>
      <c r="P6" s="187"/>
      <c r="Q6" s="187"/>
      <c r="R6" s="187"/>
      <c r="S6" s="187"/>
      <c r="T6" s="187"/>
      <c r="U6" s="156"/>
      <c r="V6" s="163"/>
      <c r="W6" s="71"/>
      <c r="X6" s="71"/>
      <c r="Y6" s="71"/>
      <c r="Z6" s="71"/>
    </row>
    <row r="7" spans="1:29" ht="18.75" customHeight="1" x14ac:dyDescent="0.25">
      <c r="A7" s="44">
        <f t="shared" ref="A7:A54" si="0" xml:space="preserve"> A6 + 1</f>
        <v>3</v>
      </c>
      <c r="B7" s="65"/>
      <c r="C7" s="66"/>
      <c r="D7" s="72"/>
      <c r="E7" s="38"/>
      <c r="F7" s="125" t="str">
        <f>'Prob Sched'!V23</f>
        <v>TSPI &gt; 1.10</v>
      </c>
      <c r="G7" s="126" t="s">
        <v>77</v>
      </c>
      <c r="H7" s="135" t="s">
        <v>84</v>
      </c>
      <c r="I7" s="138"/>
      <c r="J7" s="187" t="s">
        <v>81</v>
      </c>
      <c r="K7" s="187"/>
      <c r="L7" s="187"/>
      <c r="M7" s="187"/>
      <c r="N7" s="187"/>
      <c r="O7" s="187"/>
      <c r="P7" s="187"/>
      <c r="Q7" s="188"/>
      <c r="R7" s="188"/>
      <c r="S7" s="187"/>
      <c r="T7" s="187"/>
      <c r="U7" s="156"/>
      <c r="V7" s="163"/>
      <c r="W7" s="71"/>
      <c r="X7" s="71"/>
      <c r="Y7" s="71"/>
      <c r="Z7" s="71"/>
    </row>
    <row r="8" spans="1:29" ht="18.75" customHeight="1" x14ac:dyDescent="0.25">
      <c r="A8" s="44">
        <f t="shared" si="0"/>
        <v>4</v>
      </c>
      <c r="B8" s="65"/>
      <c r="C8" s="66"/>
      <c r="D8" s="72"/>
      <c r="E8" s="38"/>
      <c r="F8" s="127" t="str">
        <f ca="1">'Prob Sched'!V24</f>
        <v xml:space="preserve"> </v>
      </c>
      <c r="G8" s="128" t="str">
        <f>'Prob Sched'!W24</f>
        <v xml:space="preserve"> </v>
      </c>
      <c r="H8" s="207" t="str">
        <f ca="1">'Prob Sched'!X24</f>
        <v xml:space="preserve"> </v>
      </c>
      <c r="I8" s="138"/>
      <c r="J8" s="187" t="s">
        <v>83</v>
      </c>
      <c r="K8" s="187"/>
      <c r="L8" s="187"/>
      <c r="M8" s="187"/>
      <c r="N8" s="187"/>
      <c r="O8" s="187"/>
      <c r="P8" s="187"/>
      <c r="Q8" s="188"/>
      <c r="R8" s="188"/>
      <c r="S8" s="187"/>
      <c r="T8" s="187"/>
      <c r="U8" s="156"/>
      <c r="V8" s="163"/>
      <c r="W8" s="71"/>
      <c r="X8" s="71"/>
      <c r="Y8" s="71"/>
      <c r="Z8" s="71"/>
    </row>
    <row r="9" spans="1:29" ht="18.75" customHeight="1" x14ac:dyDescent="0.25">
      <c r="A9" s="44">
        <f t="shared" si="0"/>
        <v>5</v>
      </c>
      <c r="B9" s="65"/>
      <c r="C9" s="66"/>
      <c r="D9" s="72"/>
      <c r="E9" s="38"/>
      <c r="F9" s="129" t="s">
        <v>69</v>
      </c>
      <c r="G9" s="130" t="s">
        <v>70</v>
      </c>
      <c r="H9" s="136" t="s">
        <v>73</v>
      </c>
      <c r="I9" s="138"/>
      <c r="J9" s="40"/>
      <c r="K9" s="40"/>
      <c r="L9" s="40"/>
      <c r="M9" s="40"/>
      <c r="N9" s="40"/>
      <c r="O9" s="40"/>
      <c r="P9" s="40"/>
      <c r="Q9" s="40"/>
      <c r="R9" s="40"/>
      <c r="S9" s="40"/>
      <c r="T9" s="158"/>
      <c r="U9" s="156"/>
      <c r="V9" s="163"/>
      <c r="W9" s="71"/>
      <c r="X9" s="71"/>
      <c r="Y9" s="71"/>
      <c r="Z9" s="71"/>
    </row>
    <row r="10" spans="1:29" ht="18.75" customHeight="1" thickBot="1" x14ac:dyDescent="0.3">
      <c r="A10" s="44">
        <f t="shared" si="0"/>
        <v>6</v>
      </c>
      <c r="B10" s="65"/>
      <c r="C10" s="66"/>
      <c r="D10" s="72"/>
      <c r="E10" s="38"/>
      <c r="F10" s="131" t="str">
        <f ca="1">'Prob Sched'!V26</f>
        <v xml:space="preserve"> </v>
      </c>
      <c r="G10" s="132" t="str">
        <f ca="1">'Prob Sched'!$W$26</f>
        <v xml:space="preserve"> </v>
      </c>
      <c r="H10" s="137" t="str">
        <f>'Prob Sched'!X26</f>
        <v xml:space="preserve"> </v>
      </c>
      <c r="I10" s="138"/>
      <c r="J10" s="40"/>
      <c r="K10" s="48"/>
      <c r="L10" s="48"/>
      <c r="M10" s="48"/>
      <c r="N10" s="48"/>
      <c r="O10" s="48"/>
      <c r="P10" s="48"/>
      <c r="Q10" s="48"/>
      <c r="R10" s="48"/>
      <c r="S10" s="40"/>
      <c r="T10" s="158"/>
      <c r="U10" s="156"/>
      <c r="V10" s="163"/>
      <c r="W10" s="71"/>
      <c r="X10" s="71"/>
      <c r="Y10" s="71"/>
      <c r="Z10" s="71"/>
    </row>
    <row r="11" spans="1:29" ht="18.75" customHeight="1" thickBot="1" x14ac:dyDescent="0.3">
      <c r="A11" s="44">
        <f t="shared" si="0"/>
        <v>7</v>
      </c>
      <c r="B11" s="65"/>
      <c r="C11" s="66"/>
      <c r="D11" s="72"/>
      <c r="E11" s="38"/>
      <c r="F11" s="38"/>
      <c r="G11" s="38"/>
      <c r="H11" s="38"/>
      <c r="I11" s="138"/>
      <c r="J11" s="40"/>
      <c r="K11" s="48"/>
      <c r="L11" s="217" t="s">
        <v>31</v>
      </c>
      <c r="M11" s="218"/>
      <c r="N11" s="218"/>
      <c r="O11" s="218"/>
      <c r="P11" s="218"/>
      <c r="Q11" s="218"/>
      <c r="R11" s="49"/>
      <c r="S11" s="40"/>
      <c r="T11" s="158"/>
      <c r="U11" s="156"/>
      <c r="V11" s="163"/>
      <c r="W11" s="71"/>
      <c r="X11" s="71"/>
      <c r="Y11" s="71"/>
      <c r="Z11" s="71"/>
    </row>
    <row r="12" spans="1:29" ht="18.75" customHeight="1" x14ac:dyDescent="0.25">
      <c r="A12" s="44">
        <f t="shared" si="0"/>
        <v>8</v>
      </c>
      <c r="B12" s="65"/>
      <c r="C12" s="66"/>
      <c r="D12" s="72"/>
      <c r="E12" s="38"/>
      <c r="F12" s="125" t="str">
        <f>'Prob Cost'!W23</f>
        <v>TCPI &gt; 1.10</v>
      </c>
      <c r="G12" s="126" t="s">
        <v>78</v>
      </c>
      <c r="H12" s="135" t="s">
        <v>85</v>
      </c>
      <c r="I12" s="138"/>
      <c r="J12" s="40"/>
      <c r="K12" s="49"/>
      <c r="L12" s="218"/>
      <c r="M12" s="218"/>
      <c r="N12" s="218"/>
      <c r="O12" s="218"/>
      <c r="P12" s="218"/>
      <c r="Q12" s="218"/>
      <c r="R12" s="49"/>
      <c r="S12" s="40"/>
      <c r="T12" s="158"/>
      <c r="U12" s="156"/>
      <c r="V12" s="163"/>
      <c r="W12" s="71"/>
      <c r="X12" s="71"/>
      <c r="Y12" s="71"/>
      <c r="Z12" s="71"/>
    </row>
    <row r="13" spans="1:29" ht="18.75" customHeight="1" x14ac:dyDescent="0.25">
      <c r="A13" s="44">
        <f t="shared" si="0"/>
        <v>9</v>
      </c>
      <c r="B13" s="65"/>
      <c r="C13" s="66"/>
      <c r="D13" s="72"/>
      <c r="E13" s="38"/>
      <c r="F13" s="127" t="str">
        <f ca="1">'Prob Cost'!W24</f>
        <v xml:space="preserve"> </v>
      </c>
      <c r="G13" s="128" t="str">
        <f>'Prob Cost'!X24</f>
        <v xml:space="preserve"> </v>
      </c>
      <c r="H13" s="207" t="str">
        <f ca="1">'Prob Cost'!Y24</f>
        <v xml:space="preserve"> </v>
      </c>
      <c r="I13" s="138"/>
      <c r="J13" s="40"/>
      <c r="K13" s="50"/>
      <c r="L13" s="51" t="s">
        <v>32</v>
      </c>
      <c r="M13" s="37"/>
      <c r="N13" s="54"/>
      <c r="O13" s="51" t="s">
        <v>33</v>
      </c>
      <c r="P13" s="37"/>
      <c r="Q13" s="37"/>
      <c r="R13" s="50"/>
      <c r="S13" s="40"/>
      <c r="T13" s="158"/>
      <c r="U13" s="156"/>
      <c r="V13" s="163"/>
      <c r="W13" s="71"/>
      <c r="X13" s="71"/>
      <c r="Y13" s="71"/>
      <c r="Z13" s="71"/>
    </row>
    <row r="14" spans="1:29" ht="18.75" customHeight="1" x14ac:dyDescent="0.25">
      <c r="A14" s="44">
        <f t="shared" si="0"/>
        <v>10</v>
      </c>
      <c r="B14" s="65"/>
      <c r="C14" s="66"/>
      <c r="D14" s="72"/>
      <c r="E14" s="38"/>
      <c r="F14" s="129" t="s">
        <v>61</v>
      </c>
      <c r="G14" s="130" t="s">
        <v>62</v>
      </c>
      <c r="H14" s="136" t="s">
        <v>74</v>
      </c>
      <c r="I14" s="138"/>
      <c r="J14" s="40"/>
      <c r="K14" s="50"/>
      <c r="L14" s="101"/>
      <c r="M14" s="102"/>
      <c r="N14" s="96"/>
      <c r="O14" s="94"/>
      <c r="P14" s="95"/>
      <c r="Q14" s="96"/>
      <c r="R14" s="50"/>
      <c r="S14" s="40"/>
      <c r="T14" s="158"/>
      <c r="U14" s="156"/>
      <c r="V14" s="163"/>
      <c r="W14" s="71"/>
      <c r="X14" s="71"/>
      <c r="Y14" s="71"/>
      <c r="Z14" s="71"/>
    </row>
    <row r="15" spans="1:29" ht="18.75" customHeight="1" thickBot="1" x14ac:dyDescent="0.3">
      <c r="A15" s="44">
        <f t="shared" si="0"/>
        <v>11</v>
      </c>
      <c r="B15" s="65"/>
      <c r="C15" s="66"/>
      <c r="D15" s="72"/>
      <c r="E15" s="38"/>
      <c r="F15" s="131" t="str">
        <f ca="1">'Prob Cost'!W26</f>
        <v xml:space="preserve"> </v>
      </c>
      <c r="G15" s="132" t="str">
        <f ca="1">'Prob Cost'!$X$26</f>
        <v xml:space="preserve"> </v>
      </c>
      <c r="H15" s="137" t="str">
        <f>'Prob Cost'!Y26</f>
        <v xml:space="preserve"> </v>
      </c>
      <c r="I15" s="138"/>
      <c r="J15" s="40"/>
      <c r="K15" s="50"/>
      <c r="L15" s="97"/>
      <c r="M15" s="89" t="str">
        <f ca="1">'Prob Sched'!$V$4</f>
        <v xml:space="preserve"> </v>
      </c>
      <c r="N15" s="96"/>
      <c r="O15" s="97"/>
      <c r="P15" s="89" t="str">
        <f ca="1">'Prob Cost'!$W$4</f>
        <v xml:space="preserve"> </v>
      </c>
      <c r="Q15" s="96"/>
      <c r="R15" s="50"/>
      <c r="S15" s="40"/>
      <c r="T15" s="158"/>
      <c r="U15" s="156"/>
      <c r="V15" s="163"/>
      <c r="W15" s="71"/>
      <c r="X15" s="71"/>
      <c r="Y15" s="71"/>
      <c r="Z15" s="71"/>
    </row>
    <row r="16" spans="1:29" ht="18.75" customHeight="1" thickBot="1" x14ac:dyDescent="0.3">
      <c r="A16" s="44">
        <f t="shared" si="0"/>
        <v>12</v>
      </c>
      <c r="B16" s="65"/>
      <c r="C16" s="66"/>
      <c r="D16" s="72"/>
      <c r="E16" s="38"/>
      <c r="F16" s="38"/>
      <c r="G16" s="38"/>
      <c r="H16" s="38"/>
      <c r="I16" s="138"/>
      <c r="J16" s="40"/>
      <c r="K16" s="50"/>
      <c r="L16" s="98"/>
      <c r="M16" s="99"/>
      <c r="N16" s="100"/>
      <c r="O16" s="98"/>
      <c r="P16" s="99"/>
      <c r="Q16" s="100"/>
      <c r="R16" s="50"/>
      <c r="S16" s="40"/>
      <c r="T16" s="158"/>
      <c r="U16" s="156"/>
      <c r="V16" s="163"/>
      <c r="W16" s="71"/>
      <c r="X16" s="71"/>
      <c r="Y16" s="71"/>
      <c r="Z16" s="71"/>
    </row>
    <row r="17" spans="1:26" ht="18.75" customHeight="1" thickTop="1" thickBot="1" x14ac:dyDescent="0.3">
      <c r="A17" s="44">
        <f t="shared" si="0"/>
        <v>13</v>
      </c>
      <c r="B17" s="65"/>
      <c r="C17" s="66"/>
      <c r="D17" s="72"/>
      <c r="E17" s="38"/>
      <c r="F17" s="201" t="s">
        <v>93</v>
      </c>
      <c r="G17" s="202"/>
      <c r="H17" s="216">
        <v>0.15</v>
      </c>
      <c r="I17" s="138"/>
      <c r="J17" s="40"/>
      <c r="K17" s="50"/>
      <c r="L17" s="50"/>
      <c r="M17" s="50"/>
      <c r="N17" s="50"/>
      <c r="O17" s="50"/>
      <c r="P17" s="50"/>
      <c r="Q17" s="50"/>
      <c r="R17" s="50"/>
      <c r="S17" s="40"/>
      <c r="T17" s="158"/>
      <c r="U17" s="156"/>
      <c r="V17" s="163"/>
      <c r="W17" s="71"/>
      <c r="X17" s="71"/>
      <c r="Y17" s="71"/>
      <c r="Z17" s="71"/>
    </row>
    <row r="18" spans="1:26" ht="18.75" customHeight="1" x14ac:dyDescent="0.25">
      <c r="A18" s="44">
        <f t="shared" si="0"/>
        <v>14</v>
      </c>
      <c r="B18" s="65"/>
      <c r="C18" s="66"/>
      <c r="D18" s="72"/>
      <c r="E18" s="38"/>
      <c r="F18" s="38"/>
      <c r="G18" s="38"/>
      <c r="H18" s="38"/>
      <c r="I18" s="138"/>
      <c r="J18" s="40"/>
      <c r="K18" s="40"/>
      <c r="L18" s="40"/>
      <c r="M18" s="40"/>
      <c r="N18" s="40"/>
      <c r="O18" s="40"/>
      <c r="P18" s="40"/>
      <c r="Q18" s="40"/>
      <c r="R18" s="40"/>
      <c r="S18" s="40"/>
      <c r="T18" s="158"/>
      <c r="U18" s="156"/>
      <c r="V18" s="163"/>
      <c r="W18" s="71"/>
      <c r="X18" s="71"/>
      <c r="Y18" s="71"/>
      <c r="Z18" s="71"/>
    </row>
    <row r="19" spans="1:26" ht="18.75" customHeight="1" thickBot="1" x14ac:dyDescent="0.3">
      <c r="A19" s="44">
        <f t="shared" si="0"/>
        <v>15</v>
      </c>
      <c r="B19" s="65"/>
      <c r="C19" s="66"/>
      <c r="D19" s="72"/>
      <c r="E19" s="159"/>
      <c r="F19" s="160"/>
      <c r="G19" s="160"/>
      <c r="H19" s="160"/>
      <c r="I19" s="154"/>
      <c r="J19" s="155"/>
      <c r="K19" s="155"/>
      <c r="L19" s="155"/>
      <c r="M19" s="155"/>
      <c r="N19" s="155"/>
      <c r="O19" s="155"/>
      <c r="P19" s="155"/>
      <c r="Q19" s="155"/>
      <c r="R19" s="155"/>
      <c r="S19" s="155"/>
      <c r="T19" s="155"/>
      <c r="U19" s="157"/>
      <c r="V19" s="163"/>
      <c r="W19" s="71"/>
      <c r="X19" s="71"/>
      <c r="Y19" s="71"/>
      <c r="Z19" s="71"/>
    </row>
    <row r="20" spans="1:26" ht="18.75" customHeight="1" thickBot="1" x14ac:dyDescent="0.3">
      <c r="A20" s="44">
        <f t="shared" si="0"/>
        <v>16</v>
      </c>
      <c r="B20" s="65"/>
      <c r="C20" s="66"/>
      <c r="D20" s="72"/>
      <c r="E20" s="38"/>
      <c r="F20" s="38"/>
      <c r="G20" s="38"/>
      <c r="H20" s="38"/>
      <c r="I20" s="38"/>
      <c r="J20" s="38"/>
      <c r="K20" s="38"/>
      <c r="L20" s="38"/>
      <c r="M20" s="38"/>
      <c r="N20" s="38"/>
      <c r="O20" s="38"/>
      <c r="P20" s="38"/>
      <c r="Q20" s="38"/>
      <c r="R20" s="38"/>
      <c r="S20" s="38"/>
      <c r="T20" s="38"/>
      <c r="U20" s="38"/>
      <c r="V20" s="163"/>
      <c r="W20" s="71"/>
      <c r="X20" s="71"/>
      <c r="Y20" s="71"/>
      <c r="Z20" s="71"/>
    </row>
    <row r="21" spans="1:26" ht="18.75" customHeight="1" x14ac:dyDescent="0.25">
      <c r="A21" s="44">
        <f t="shared" si="0"/>
        <v>17</v>
      </c>
      <c r="B21" s="65"/>
      <c r="C21" s="66"/>
      <c r="D21" s="72"/>
      <c r="E21" s="38"/>
      <c r="F21" s="219" t="s">
        <v>68</v>
      </c>
      <c r="G21" s="220"/>
      <c r="H21" s="220"/>
      <c r="I21" s="220"/>
      <c r="J21" s="220"/>
      <c r="K21" s="220"/>
      <c r="L21" s="220"/>
      <c r="M21" s="220"/>
      <c r="N21" s="220"/>
      <c r="O21" s="220"/>
      <c r="P21" s="220"/>
      <c r="Q21" s="220"/>
      <c r="R21" s="220"/>
      <c r="S21" s="220"/>
      <c r="T21" s="220"/>
      <c r="U21" s="221"/>
      <c r="V21" s="163"/>
      <c r="W21" s="71"/>
      <c r="X21" s="71"/>
      <c r="Y21" s="71"/>
      <c r="Z21" s="71"/>
    </row>
    <row r="22" spans="1:26" ht="18.75" customHeight="1" thickBot="1" x14ac:dyDescent="0.3">
      <c r="A22" s="44">
        <f t="shared" si="0"/>
        <v>18</v>
      </c>
      <c r="B22" s="65"/>
      <c r="C22" s="66"/>
      <c r="D22" s="72"/>
      <c r="E22" s="38"/>
      <c r="F22" s="222"/>
      <c r="G22" s="223"/>
      <c r="H22" s="223"/>
      <c r="I22" s="223"/>
      <c r="J22" s="223"/>
      <c r="K22" s="223"/>
      <c r="L22" s="223"/>
      <c r="M22" s="223"/>
      <c r="N22" s="223"/>
      <c r="O22" s="223"/>
      <c r="P22" s="223"/>
      <c r="Q22" s="223"/>
      <c r="R22" s="223"/>
      <c r="S22" s="223"/>
      <c r="T22" s="223"/>
      <c r="U22" s="224"/>
      <c r="V22" s="163"/>
      <c r="W22" s="71"/>
      <c r="X22" s="71"/>
      <c r="Y22" s="71"/>
      <c r="Z22" s="71"/>
    </row>
    <row r="23" spans="1:26" ht="18.75" customHeight="1" x14ac:dyDescent="0.25">
      <c r="A23" s="44">
        <f t="shared" si="0"/>
        <v>19</v>
      </c>
      <c r="B23" s="65"/>
      <c r="C23" s="66"/>
      <c r="D23" s="72"/>
      <c r="E23" s="38"/>
      <c r="F23" s="164" t="s">
        <v>67</v>
      </c>
      <c r="G23" s="165"/>
      <c r="H23" s="165"/>
      <c r="I23" s="166"/>
      <c r="J23" s="165" t="s">
        <v>77</v>
      </c>
      <c r="K23" s="167"/>
      <c r="L23" s="167"/>
      <c r="M23" s="167"/>
      <c r="N23" s="167"/>
      <c r="O23" s="168"/>
      <c r="P23" s="165" t="s">
        <v>84</v>
      </c>
      <c r="Q23" s="167"/>
      <c r="R23" s="167"/>
      <c r="S23" s="167"/>
      <c r="T23" s="167"/>
      <c r="U23" s="169"/>
      <c r="V23" s="163"/>
      <c r="W23" s="71"/>
      <c r="X23" s="71"/>
      <c r="Y23" s="71"/>
      <c r="Z23" s="71"/>
    </row>
    <row r="24" spans="1:26" ht="18.75" customHeight="1" x14ac:dyDescent="0.25">
      <c r="A24" s="44">
        <f t="shared" si="0"/>
        <v>20</v>
      </c>
      <c r="B24" s="65"/>
      <c r="C24" s="66"/>
      <c r="D24" s="72"/>
      <c r="E24" s="38"/>
      <c r="F24" s="170" t="s">
        <v>90</v>
      </c>
      <c r="G24" s="171"/>
      <c r="H24" s="171"/>
      <c r="I24" s="171"/>
      <c r="J24" s="171" t="s">
        <v>102</v>
      </c>
      <c r="K24" s="171"/>
      <c r="L24" s="171"/>
      <c r="M24" s="171"/>
      <c r="N24" s="171"/>
      <c r="O24" s="171"/>
      <c r="P24" s="171" t="s">
        <v>104</v>
      </c>
      <c r="Q24" s="171"/>
      <c r="R24" s="171"/>
      <c r="S24" s="171"/>
      <c r="T24" s="171"/>
      <c r="U24" s="172"/>
      <c r="V24" s="163"/>
      <c r="W24" s="71"/>
      <c r="X24" s="71"/>
      <c r="Y24" s="71"/>
      <c r="Z24" s="71"/>
    </row>
    <row r="25" spans="1:26" ht="18.75" customHeight="1" x14ac:dyDescent="0.25">
      <c r="A25" s="44">
        <f t="shared" si="0"/>
        <v>21</v>
      </c>
      <c r="B25" s="65"/>
      <c r="C25" s="66"/>
      <c r="D25" s="72"/>
      <c r="E25" s="38"/>
      <c r="F25" s="173" t="s">
        <v>69</v>
      </c>
      <c r="G25" s="174"/>
      <c r="H25" s="174"/>
      <c r="I25" s="175"/>
      <c r="J25" s="176" t="s">
        <v>70</v>
      </c>
      <c r="K25" s="174"/>
      <c r="L25" s="174"/>
      <c r="M25" s="174"/>
      <c r="N25" s="174"/>
      <c r="O25" s="175"/>
      <c r="P25" s="176" t="s">
        <v>73</v>
      </c>
      <c r="Q25" s="174"/>
      <c r="R25" s="174"/>
      <c r="S25" s="174"/>
      <c r="T25" s="174"/>
      <c r="U25" s="177"/>
      <c r="V25" s="163"/>
      <c r="W25" s="71"/>
      <c r="X25" s="71"/>
      <c r="Y25" s="71"/>
      <c r="Z25" s="71"/>
    </row>
    <row r="26" spans="1:26" ht="18.75" customHeight="1" x14ac:dyDescent="0.25">
      <c r="A26" s="44">
        <f t="shared" si="0"/>
        <v>22</v>
      </c>
      <c r="B26" s="65"/>
      <c r="C26" s="66"/>
      <c r="D26" s="72"/>
      <c r="E26" s="38"/>
      <c r="F26" s="170" t="s">
        <v>71</v>
      </c>
      <c r="G26" s="171"/>
      <c r="H26" s="171"/>
      <c r="I26" s="171"/>
      <c r="J26" s="171" t="s">
        <v>96</v>
      </c>
      <c r="K26" s="171"/>
      <c r="L26" s="171"/>
      <c r="M26" s="171"/>
      <c r="N26" s="171"/>
      <c r="O26" s="171"/>
      <c r="P26" s="171" t="s">
        <v>72</v>
      </c>
      <c r="Q26" s="171"/>
      <c r="R26" s="171"/>
      <c r="S26" s="171"/>
      <c r="T26" s="171"/>
      <c r="U26" s="172"/>
      <c r="V26" s="163"/>
      <c r="W26" s="71"/>
      <c r="X26" s="71"/>
      <c r="Y26" s="71"/>
      <c r="Z26" s="71"/>
    </row>
    <row r="27" spans="1:26" ht="18.75" customHeight="1" x14ac:dyDescent="0.25">
      <c r="A27" s="44">
        <f t="shared" si="0"/>
        <v>23</v>
      </c>
      <c r="B27" s="65"/>
      <c r="C27" s="66"/>
      <c r="D27" s="72"/>
      <c r="E27" s="38"/>
      <c r="F27" s="178"/>
      <c r="G27" s="179"/>
      <c r="H27" s="179"/>
      <c r="I27" s="179"/>
      <c r="J27" s="179"/>
      <c r="K27" s="179"/>
      <c r="L27" s="179"/>
      <c r="M27" s="179"/>
      <c r="N27" s="179"/>
      <c r="O27" s="179"/>
      <c r="P27" s="179"/>
      <c r="Q27" s="179"/>
      <c r="R27" s="179"/>
      <c r="S27" s="179"/>
      <c r="T27" s="179"/>
      <c r="U27" s="180"/>
      <c r="V27" s="163"/>
      <c r="W27" s="71"/>
      <c r="X27" s="71"/>
      <c r="Y27" s="71"/>
      <c r="Z27" s="71"/>
    </row>
    <row r="28" spans="1:26" ht="18.75" customHeight="1" x14ac:dyDescent="0.25">
      <c r="A28" s="44">
        <f t="shared" si="0"/>
        <v>24</v>
      </c>
      <c r="B28" s="65"/>
      <c r="C28" s="66"/>
      <c r="D28" s="72"/>
      <c r="E28" s="38"/>
      <c r="F28" s="164" t="s">
        <v>58</v>
      </c>
      <c r="G28" s="165"/>
      <c r="H28" s="165"/>
      <c r="I28" s="166"/>
      <c r="J28" s="165" t="s">
        <v>78</v>
      </c>
      <c r="K28" s="167"/>
      <c r="L28" s="167"/>
      <c r="M28" s="167"/>
      <c r="N28" s="167"/>
      <c r="O28" s="168"/>
      <c r="P28" s="165" t="s">
        <v>85</v>
      </c>
      <c r="Q28" s="167"/>
      <c r="R28" s="167"/>
      <c r="S28" s="167"/>
      <c r="T28" s="167"/>
      <c r="U28" s="169"/>
      <c r="V28" s="163"/>
      <c r="W28" s="71"/>
      <c r="X28" s="71"/>
      <c r="Y28" s="71"/>
      <c r="Z28" s="71"/>
    </row>
    <row r="29" spans="1:26" ht="18.75" customHeight="1" x14ac:dyDescent="0.25">
      <c r="A29" s="44">
        <f t="shared" si="0"/>
        <v>25</v>
      </c>
      <c r="B29" s="65"/>
      <c r="C29" s="66"/>
      <c r="D29" s="72"/>
      <c r="E29" s="38"/>
      <c r="F29" s="170" t="s">
        <v>91</v>
      </c>
      <c r="G29" s="171"/>
      <c r="H29" s="171"/>
      <c r="I29" s="171"/>
      <c r="J29" s="171" t="s">
        <v>103</v>
      </c>
      <c r="K29" s="171"/>
      <c r="L29" s="171"/>
      <c r="M29" s="171"/>
      <c r="N29" s="171"/>
      <c r="O29" s="171"/>
      <c r="P29" s="171" t="s">
        <v>105</v>
      </c>
      <c r="Q29" s="171"/>
      <c r="R29" s="171"/>
      <c r="S29" s="171"/>
      <c r="T29" s="171"/>
      <c r="U29" s="172"/>
      <c r="V29" s="163"/>
      <c r="W29" s="71"/>
      <c r="X29" s="71"/>
      <c r="Y29" s="71"/>
      <c r="Z29" s="71"/>
    </row>
    <row r="30" spans="1:26" ht="18.75" customHeight="1" x14ac:dyDescent="0.25">
      <c r="A30" s="44">
        <f t="shared" si="0"/>
        <v>26</v>
      </c>
      <c r="B30" s="65"/>
      <c r="C30" s="66"/>
      <c r="D30" s="72"/>
      <c r="E30" s="38"/>
      <c r="F30" s="173" t="s">
        <v>61</v>
      </c>
      <c r="G30" s="174"/>
      <c r="H30" s="174"/>
      <c r="I30" s="175"/>
      <c r="J30" s="176" t="s">
        <v>62</v>
      </c>
      <c r="K30" s="174"/>
      <c r="L30" s="174"/>
      <c r="M30" s="174"/>
      <c r="N30" s="174"/>
      <c r="O30" s="175"/>
      <c r="P30" s="176" t="s">
        <v>74</v>
      </c>
      <c r="Q30" s="174"/>
      <c r="R30" s="174"/>
      <c r="S30" s="174"/>
      <c r="T30" s="174"/>
      <c r="U30" s="177"/>
      <c r="V30" s="163"/>
      <c r="W30" s="71"/>
      <c r="X30" s="71"/>
      <c r="Y30" s="71"/>
      <c r="Z30" s="71"/>
    </row>
    <row r="31" spans="1:26" ht="18.75" customHeight="1" x14ac:dyDescent="0.25">
      <c r="A31" s="44">
        <f t="shared" si="0"/>
        <v>27</v>
      </c>
      <c r="B31" s="65"/>
      <c r="C31" s="66"/>
      <c r="D31" s="72"/>
      <c r="E31" s="38"/>
      <c r="F31" s="170" t="s">
        <v>75</v>
      </c>
      <c r="G31" s="171"/>
      <c r="H31" s="171"/>
      <c r="I31" s="171"/>
      <c r="J31" s="171" t="s">
        <v>97</v>
      </c>
      <c r="K31" s="171"/>
      <c r="L31" s="171"/>
      <c r="M31" s="171"/>
      <c r="N31" s="171"/>
      <c r="O31" s="171"/>
      <c r="P31" s="171" t="s">
        <v>76</v>
      </c>
      <c r="Q31" s="171"/>
      <c r="R31" s="171"/>
      <c r="S31" s="171"/>
      <c r="T31" s="171"/>
      <c r="U31" s="172"/>
      <c r="V31" s="163"/>
      <c r="W31" s="71"/>
      <c r="X31" s="71"/>
      <c r="Y31" s="71"/>
      <c r="Z31" s="71"/>
    </row>
    <row r="32" spans="1:26" ht="18.75" customHeight="1" x14ac:dyDescent="0.25">
      <c r="A32" s="44">
        <f t="shared" si="0"/>
        <v>28</v>
      </c>
      <c r="B32" s="65"/>
      <c r="C32" s="66"/>
      <c r="D32" s="72"/>
      <c r="E32" s="38"/>
      <c r="F32" s="181"/>
      <c r="G32" s="182"/>
      <c r="H32" s="182"/>
      <c r="I32" s="182"/>
      <c r="J32" s="182"/>
      <c r="K32" s="182"/>
      <c r="L32" s="182"/>
      <c r="M32" s="182"/>
      <c r="N32" s="182"/>
      <c r="O32" s="182"/>
      <c r="P32" s="182"/>
      <c r="Q32" s="182"/>
      <c r="R32" s="182"/>
      <c r="S32" s="182"/>
      <c r="T32" s="182"/>
      <c r="U32" s="183"/>
      <c r="V32" s="163"/>
      <c r="W32" s="71"/>
      <c r="X32" s="71"/>
      <c r="Y32" s="71"/>
      <c r="Z32" s="71"/>
    </row>
    <row r="33" spans="1:26" ht="18.75" customHeight="1" x14ac:dyDescent="0.25">
      <c r="A33" s="44">
        <f t="shared" si="0"/>
        <v>29</v>
      </c>
      <c r="B33" s="65"/>
      <c r="C33" s="66"/>
      <c r="D33" s="72"/>
      <c r="E33" s="38" t="s">
        <v>79</v>
      </c>
      <c r="F33" s="198" t="s">
        <v>98</v>
      </c>
      <c r="G33" s="199"/>
      <c r="H33" s="199"/>
      <c r="I33" s="199"/>
      <c r="J33" s="199"/>
      <c r="K33" s="199"/>
      <c r="L33" s="199"/>
      <c r="M33" s="199"/>
      <c r="N33" s="199"/>
      <c r="O33" s="199"/>
      <c r="P33" s="199"/>
      <c r="Q33" s="199"/>
      <c r="R33" s="199"/>
      <c r="S33" s="199"/>
      <c r="T33" s="199"/>
      <c r="U33" s="200"/>
      <c r="V33" s="163"/>
      <c r="W33" s="71"/>
      <c r="X33" s="71"/>
      <c r="Y33" s="71"/>
      <c r="Z33" s="71"/>
    </row>
    <row r="34" spans="1:26" ht="18.75" customHeight="1" x14ac:dyDescent="0.25">
      <c r="A34" s="44">
        <f t="shared" si="0"/>
        <v>30</v>
      </c>
      <c r="B34" s="65"/>
      <c r="C34" s="66"/>
      <c r="D34" s="72"/>
      <c r="E34" s="38"/>
      <c r="F34" s="198" t="s">
        <v>99</v>
      </c>
      <c r="G34" s="199"/>
      <c r="H34" s="199"/>
      <c r="I34" s="199"/>
      <c r="J34" s="199"/>
      <c r="K34" s="199"/>
      <c r="L34" s="199"/>
      <c r="M34" s="199"/>
      <c r="N34" s="199"/>
      <c r="O34" s="199"/>
      <c r="P34" s="199"/>
      <c r="Q34" s="199"/>
      <c r="R34" s="199"/>
      <c r="S34" s="199"/>
      <c r="T34" s="199"/>
      <c r="U34" s="200"/>
      <c r="V34" s="163"/>
      <c r="W34" s="71"/>
      <c r="X34" s="71"/>
      <c r="Y34" s="71"/>
      <c r="Z34" s="71"/>
    </row>
    <row r="35" spans="1:26" ht="18.75" customHeight="1" x14ac:dyDescent="0.25">
      <c r="A35" s="44">
        <f t="shared" si="0"/>
        <v>31</v>
      </c>
      <c r="B35" s="65"/>
      <c r="C35" s="66"/>
      <c r="D35" s="72"/>
      <c r="E35" s="38"/>
      <c r="F35" s="198" t="s">
        <v>101</v>
      </c>
      <c r="G35" s="199"/>
      <c r="H35" s="199"/>
      <c r="I35" s="199"/>
      <c r="J35" s="199"/>
      <c r="K35" s="199"/>
      <c r="L35" s="199"/>
      <c r="M35" s="199"/>
      <c r="N35" s="199"/>
      <c r="O35" s="199"/>
      <c r="P35" s="199"/>
      <c r="Q35" s="199"/>
      <c r="R35" s="199"/>
      <c r="S35" s="199"/>
      <c r="T35" s="199"/>
      <c r="U35" s="200"/>
      <c r="V35" s="163"/>
      <c r="W35" s="71"/>
      <c r="X35" s="71"/>
      <c r="Y35" s="71"/>
      <c r="Z35" s="71"/>
    </row>
    <row r="36" spans="1:26" ht="18.75" customHeight="1" x14ac:dyDescent="0.25">
      <c r="A36" s="44">
        <f t="shared" si="0"/>
        <v>32</v>
      </c>
      <c r="B36" s="65"/>
      <c r="C36" s="66"/>
      <c r="D36" s="72"/>
      <c r="E36" s="38"/>
      <c r="F36" s="198" t="s">
        <v>100</v>
      </c>
      <c r="G36" s="199"/>
      <c r="H36" s="199"/>
      <c r="I36" s="199"/>
      <c r="J36" s="199"/>
      <c r="K36" s="199"/>
      <c r="L36" s="199"/>
      <c r="M36" s="199"/>
      <c r="N36" s="199"/>
      <c r="O36" s="199"/>
      <c r="P36" s="199"/>
      <c r="Q36" s="199"/>
      <c r="R36" s="199"/>
      <c r="S36" s="199"/>
      <c r="T36" s="199"/>
      <c r="U36" s="200"/>
      <c r="V36" s="163"/>
      <c r="W36" s="71"/>
      <c r="X36" s="71"/>
      <c r="Y36" s="71"/>
      <c r="Z36" s="71"/>
    </row>
    <row r="37" spans="1:26" ht="18.75" customHeight="1" x14ac:dyDescent="0.25">
      <c r="A37" s="44">
        <f t="shared" si="0"/>
        <v>33</v>
      </c>
      <c r="B37" s="65"/>
      <c r="C37" s="66"/>
      <c r="D37" s="72"/>
      <c r="E37" s="38"/>
      <c r="F37" s="198" t="s">
        <v>80</v>
      </c>
      <c r="G37" s="199"/>
      <c r="H37" s="199"/>
      <c r="I37" s="199"/>
      <c r="J37" s="199"/>
      <c r="K37" s="199"/>
      <c r="L37" s="199"/>
      <c r="M37" s="199"/>
      <c r="N37" s="199"/>
      <c r="O37" s="199"/>
      <c r="P37" s="199"/>
      <c r="Q37" s="199"/>
      <c r="R37" s="199"/>
      <c r="S37" s="199"/>
      <c r="T37" s="199"/>
      <c r="U37" s="200"/>
      <c r="V37" s="163"/>
      <c r="W37" s="71"/>
      <c r="X37" s="71"/>
      <c r="Y37" s="71"/>
      <c r="Z37" s="71"/>
    </row>
    <row r="38" spans="1:26" ht="18.75" customHeight="1" x14ac:dyDescent="0.25">
      <c r="A38" s="44">
        <f t="shared" si="0"/>
        <v>34</v>
      </c>
      <c r="B38" s="65"/>
      <c r="C38" s="66"/>
      <c r="D38" s="72"/>
      <c r="E38" s="38"/>
      <c r="F38" s="198" t="s">
        <v>89</v>
      </c>
      <c r="G38" s="199"/>
      <c r="H38" s="199"/>
      <c r="I38" s="199"/>
      <c r="J38" s="199"/>
      <c r="K38" s="199"/>
      <c r="L38" s="199"/>
      <c r="M38" s="199"/>
      <c r="N38" s="199"/>
      <c r="O38" s="199"/>
      <c r="P38" s="199"/>
      <c r="Q38" s="199"/>
      <c r="R38" s="199"/>
      <c r="S38" s="199"/>
      <c r="T38" s="199"/>
      <c r="U38" s="200"/>
      <c r="V38" s="163"/>
      <c r="W38" s="71"/>
      <c r="X38" s="71"/>
      <c r="Y38" s="71"/>
      <c r="Z38" s="71"/>
    </row>
    <row r="39" spans="1:26" ht="18.75" customHeight="1" thickBot="1" x14ac:dyDescent="0.3">
      <c r="A39" s="44">
        <f t="shared" si="0"/>
        <v>35</v>
      </c>
      <c r="B39" s="65"/>
      <c r="C39" s="66"/>
      <c r="D39" s="72"/>
      <c r="E39" s="38"/>
      <c r="F39" s="184"/>
      <c r="G39" s="185"/>
      <c r="H39" s="185"/>
      <c r="I39" s="185"/>
      <c r="J39" s="185"/>
      <c r="K39" s="185"/>
      <c r="L39" s="185"/>
      <c r="M39" s="185"/>
      <c r="N39" s="185"/>
      <c r="O39" s="185"/>
      <c r="P39" s="185"/>
      <c r="Q39" s="185"/>
      <c r="R39" s="185"/>
      <c r="S39" s="185"/>
      <c r="T39" s="185"/>
      <c r="U39" s="186"/>
      <c r="V39" s="163"/>
      <c r="W39" s="71"/>
      <c r="X39" s="71"/>
      <c r="Y39" s="71"/>
      <c r="Z39" s="71"/>
    </row>
    <row r="40" spans="1:26" ht="18.75" customHeight="1" thickBot="1" x14ac:dyDescent="0.3">
      <c r="A40" s="44">
        <f t="shared" si="0"/>
        <v>36</v>
      </c>
      <c r="B40" s="65"/>
      <c r="C40" s="66"/>
      <c r="D40" s="72"/>
      <c r="E40" s="38"/>
      <c r="F40" s="38"/>
      <c r="G40" s="38"/>
      <c r="H40" s="38"/>
      <c r="I40" s="38"/>
      <c r="J40" s="38"/>
      <c r="K40" s="38"/>
      <c r="L40" s="38"/>
      <c r="M40" s="38"/>
      <c r="N40" s="38"/>
      <c r="O40" s="38"/>
      <c r="P40" s="38"/>
      <c r="Q40" s="38"/>
      <c r="R40" s="38"/>
      <c r="S40" s="38"/>
      <c r="T40" s="38"/>
      <c r="U40" s="38"/>
      <c r="V40" s="163"/>
      <c r="W40" s="71"/>
      <c r="X40" s="71"/>
      <c r="Y40" s="71"/>
      <c r="Z40" s="71"/>
    </row>
    <row r="41" spans="1:26" ht="18.75" customHeight="1" x14ac:dyDescent="0.25">
      <c r="A41" s="44">
        <f t="shared" si="0"/>
        <v>37</v>
      </c>
      <c r="B41" s="65"/>
      <c r="C41" s="66"/>
      <c r="D41" s="72"/>
      <c r="E41" s="38"/>
      <c r="F41" s="189" t="s">
        <v>86</v>
      </c>
      <c r="G41" s="196"/>
      <c r="H41" s="196"/>
      <c r="I41" s="196"/>
      <c r="J41" s="196"/>
      <c r="K41" s="196"/>
      <c r="L41" s="196"/>
      <c r="M41" s="196"/>
      <c r="N41" s="196"/>
      <c r="O41" s="196"/>
      <c r="P41" s="196"/>
      <c r="Q41" s="196"/>
      <c r="R41" s="196"/>
      <c r="S41" s="196"/>
      <c r="T41" s="196"/>
      <c r="U41" s="197"/>
      <c r="V41" s="163"/>
      <c r="W41" s="71"/>
      <c r="X41" s="71"/>
      <c r="Y41" s="71"/>
      <c r="Z41" s="71"/>
    </row>
    <row r="42" spans="1:26" ht="18.75" customHeight="1" x14ac:dyDescent="0.25">
      <c r="A42" s="44">
        <f t="shared" si="0"/>
        <v>38</v>
      </c>
      <c r="B42" s="65"/>
      <c r="C42" s="66"/>
      <c r="D42" s="72"/>
      <c r="E42" s="38"/>
      <c r="F42" s="193" t="s">
        <v>94</v>
      </c>
      <c r="G42" s="194"/>
      <c r="H42" s="194"/>
      <c r="I42" s="194"/>
      <c r="J42" s="194"/>
      <c r="K42" s="194"/>
      <c r="L42" s="194"/>
      <c r="M42" s="194"/>
      <c r="N42" s="194"/>
      <c r="O42" s="194"/>
      <c r="P42" s="194"/>
      <c r="Q42" s="194"/>
      <c r="R42" s="194"/>
      <c r="S42" s="194"/>
      <c r="T42" s="194"/>
      <c r="U42" s="195"/>
      <c r="V42" s="163"/>
      <c r="W42" s="71"/>
      <c r="X42" s="71"/>
      <c r="Y42" s="71"/>
      <c r="Z42" s="71"/>
    </row>
    <row r="43" spans="1:26" ht="18.75" customHeight="1" x14ac:dyDescent="0.25">
      <c r="A43" s="44">
        <f t="shared" si="0"/>
        <v>39</v>
      </c>
      <c r="B43" s="65"/>
      <c r="C43" s="66"/>
      <c r="D43" s="72"/>
      <c r="E43" s="38"/>
      <c r="F43" s="193" t="s">
        <v>88</v>
      </c>
      <c r="G43" s="194"/>
      <c r="H43" s="194"/>
      <c r="I43" s="194"/>
      <c r="J43" s="194"/>
      <c r="K43" s="194"/>
      <c r="L43" s="194"/>
      <c r="M43" s="194"/>
      <c r="N43" s="194"/>
      <c r="O43" s="194"/>
      <c r="P43" s="194"/>
      <c r="Q43" s="194"/>
      <c r="R43" s="194"/>
      <c r="S43" s="194"/>
      <c r="T43" s="194"/>
      <c r="U43" s="195"/>
      <c r="V43" s="163"/>
      <c r="W43" s="71"/>
      <c r="X43" s="71"/>
      <c r="Y43" s="71"/>
      <c r="Z43" s="71"/>
    </row>
    <row r="44" spans="1:26" ht="18.75" customHeight="1" thickBot="1" x14ac:dyDescent="0.3">
      <c r="A44" s="44">
        <f t="shared" si="0"/>
        <v>40</v>
      </c>
      <c r="B44" s="65"/>
      <c r="C44" s="66"/>
      <c r="D44" s="72"/>
      <c r="E44" s="38"/>
      <c r="F44" s="190" t="s">
        <v>87</v>
      </c>
      <c r="G44" s="191"/>
      <c r="H44" s="191"/>
      <c r="I44" s="191"/>
      <c r="J44" s="191"/>
      <c r="K44" s="191"/>
      <c r="L44" s="191"/>
      <c r="M44" s="191"/>
      <c r="N44" s="191"/>
      <c r="O44" s="191"/>
      <c r="P44" s="191"/>
      <c r="Q44" s="191"/>
      <c r="R44" s="191"/>
      <c r="S44" s="191"/>
      <c r="T44" s="191"/>
      <c r="U44" s="192"/>
      <c r="V44" s="163"/>
      <c r="W44" s="71"/>
      <c r="X44" s="71"/>
      <c r="Y44" s="71"/>
      <c r="Z44" s="71"/>
    </row>
    <row r="45" spans="1:26" ht="18.75" customHeight="1" x14ac:dyDescent="0.25">
      <c r="A45" s="44">
        <f t="shared" si="0"/>
        <v>41</v>
      </c>
      <c r="B45" s="65"/>
      <c r="C45" s="66"/>
      <c r="D45" s="72"/>
      <c r="E45" s="38"/>
      <c r="F45" s="38"/>
      <c r="G45" s="38"/>
      <c r="H45" s="38"/>
      <c r="I45" s="38"/>
      <c r="J45" s="38"/>
      <c r="K45" s="38"/>
      <c r="L45" s="38"/>
      <c r="M45" s="38"/>
      <c r="N45" s="38"/>
      <c r="O45" s="38"/>
      <c r="P45" s="38"/>
      <c r="Q45" s="38"/>
      <c r="R45" s="38"/>
      <c r="S45" s="38"/>
      <c r="T45" s="38"/>
      <c r="U45" s="38"/>
      <c r="V45" s="163"/>
      <c r="W45" s="71"/>
      <c r="X45" s="71"/>
      <c r="Y45" s="71"/>
      <c r="Z45" s="71"/>
    </row>
    <row r="46" spans="1:26" ht="18.75" customHeight="1" x14ac:dyDescent="0.25">
      <c r="A46" s="44">
        <f t="shared" si="0"/>
        <v>42</v>
      </c>
      <c r="B46" s="65"/>
      <c r="C46" s="66"/>
      <c r="D46" s="72"/>
      <c r="E46" s="38"/>
      <c r="F46" s="38"/>
      <c r="G46" s="38"/>
      <c r="H46" s="38"/>
      <c r="I46" s="38"/>
      <c r="J46" s="38"/>
      <c r="K46" s="38"/>
      <c r="L46" s="38"/>
      <c r="M46" s="38"/>
      <c r="N46" s="38"/>
      <c r="O46" s="38"/>
      <c r="P46" s="38"/>
      <c r="Q46" s="38"/>
      <c r="R46" s="38"/>
      <c r="S46" s="38"/>
      <c r="T46" s="38"/>
      <c r="U46" s="38"/>
      <c r="V46" s="163"/>
      <c r="W46" s="71"/>
      <c r="X46" s="71"/>
      <c r="Y46" s="71"/>
      <c r="Z46" s="71"/>
    </row>
    <row r="47" spans="1:26" ht="18.75" customHeight="1" x14ac:dyDescent="0.25">
      <c r="A47" s="44">
        <f t="shared" si="0"/>
        <v>43</v>
      </c>
      <c r="B47" s="65"/>
      <c r="C47" s="66"/>
      <c r="D47" s="72"/>
      <c r="E47" s="38"/>
      <c r="F47" s="38"/>
      <c r="G47" s="38"/>
      <c r="H47" s="38"/>
      <c r="I47" s="38"/>
      <c r="J47" s="38"/>
      <c r="K47" s="38"/>
      <c r="L47" s="38"/>
      <c r="M47" s="38"/>
      <c r="N47" s="38"/>
      <c r="O47" s="38"/>
      <c r="P47" s="38"/>
      <c r="Q47" s="38"/>
      <c r="R47" s="38"/>
      <c r="S47" s="38"/>
      <c r="T47" s="38"/>
      <c r="U47" s="38"/>
      <c r="V47" s="163"/>
      <c r="W47" s="71"/>
      <c r="X47" s="71"/>
      <c r="Y47" s="71"/>
      <c r="Z47" s="71"/>
    </row>
    <row r="48" spans="1:26" ht="18.75" customHeight="1" x14ac:dyDescent="0.25">
      <c r="A48" s="44">
        <f t="shared" si="0"/>
        <v>44</v>
      </c>
      <c r="B48" s="65"/>
      <c r="C48" s="66"/>
      <c r="D48" s="72"/>
      <c r="E48" s="38"/>
      <c r="F48" s="38"/>
      <c r="G48" s="38"/>
      <c r="H48" s="38"/>
      <c r="I48" s="38"/>
      <c r="J48" s="38"/>
      <c r="K48" s="38"/>
      <c r="L48" s="38"/>
      <c r="M48" s="38"/>
      <c r="N48" s="38"/>
      <c r="O48" s="38"/>
      <c r="P48" s="38"/>
      <c r="Q48" s="38"/>
      <c r="R48" s="38"/>
      <c r="S48" s="38"/>
      <c r="T48" s="38"/>
      <c r="U48" s="38"/>
      <c r="V48" s="163"/>
      <c r="W48" s="71"/>
      <c r="X48" s="71"/>
      <c r="Y48" s="71"/>
      <c r="Z48" s="71"/>
    </row>
    <row r="49" spans="1:26" ht="18.75" customHeight="1" x14ac:dyDescent="0.25">
      <c r="A49" s="44">
        <f t="shared" si="0"/>
        <v>45</v>
      </c>
      <c r="B49" s="65"/>
      <c r="C49" s="66"/>
      <c r="D49" s="72"/>
      <c r="E49" s="38"/>
      <c r="F49" s="38"/>
      <c r="G49" s="38"/>
      <c r="H49" s="38"/>
      <c r="I49" s="38"/>
      <c r="J49" s="38"/>
      <c r="K49" s="38"/>
      <c r="L49" s="38"/>
      <c r="M49" s="38"/>
      <c r="N49" s="38"/>
      <c r="O49" s="38"/>
      <c r="P49" s="38"/>
      <c r="Q49" s="38"/>
      <c r="R49" s="38"/>
      <c r="S49" s="38"/>
      <c r="T49" s="38"/>
      <c r="U49" s="38"/>
      <c r="V49" s="163"/>
      <c r="W49" s="71"/>
      <c r="X49" s="71"/>
      <c r="Y49" s="71"/>
      <c r="Z49" s="71"/>
    </row>
    <row r="50" spans="1:26" ht="18.75" customHeight="1" x14ac:dyDescent="0.25">
      <c r="A50" s="44">
        <f t="shared" si="0"/>
        <v>46</v>
      </c>
      <c r="B50" s="65"/>
      <c r="C50" s="66"/>
      <c r="D50" s="72"/>
      <c r="E50" s="38"/>
      <c r="F50" s="38"/>
      <c r="G50" s="38"/>
      <c r="H50" s="38"/>
      <c r="I50" s="38"/>
      <c r="J50" s="38"/>
      <c r="K50" s="38"/>
      <c r="L50" s="38"/>
      <c r="M50" s="38"/>
      <c r="N50" s="38"/>
      <c r="O50" s="38"/>
      <c r="P50" s="38"/>
      <c r="Q50" s="38"/>
      <c r="R50" s="38"/>
      <c r="S50" s="38"/>
      <c r="T50" s="38"/>
      <c r="U50" s="38"/>
      <c r="V50" s="163"/>
      <c r="W50" s="71"/>
      <c r="X50" s="71"/>
      <c r="Y50" s="71"/>
      <c r="Z50" s="71"/>
    </row>
    <row r="51" spans="1:26" ht="18.75" customHeight="1" x14ac:dyDescent="0.25">
      <c r="A51" s="44">
        <f t="shared" si="0"/>
        <v>47</v>
      </c>
      <c r="B51" s="65"/>
      <c r="C51" s="66"/>
      <c r="D51" s="72"/>
      <c r="E51" s="38"/>
      <c r="F51" s="38"/>
      <c r="G51" s="38"/>
      <c r="H51" s="38"/>
      <c r="I51" s="38"/>
      <c r="J51" s="38"/>
      <c r="K51" s="38"/>
      <c r="L51" s="38"/>
      <c r="M51" s="38"/>
      <c r="N51" s="38"/>
      <c r="O51" s="38"/>
      <c r="P51" s="38"/>
      <c r="Q51" s="38"/>
      <c r="R51" s="38"/>
      <c r="S51" s="38"/>
      <c r="T51" s="38"/>
      <c r="U51" s="38"/>
      <c r="V51" s="163"/>
      <c r="W51" s="71"/>
      <c r="X51" s="71"/>
      <c r="Y51" s="71"/>
      <c r="Z51" s="71"/>
    </row>
    <row r="52" spans="1:26" ht="18.75" customHeight="1" x14ac:dyDescent="0.25">
      <c r="A52" s="44">
        <f t="shared" si="0"/>
        <v>48</v>
      </c>
      <c r="B52" s="65"/>
      <c r="C52" s="66"/>
      <c r="D52" s="72"/>
      <c r="E52" s="38"/>
      <c r="F52" s="38"/>
      <c r="G52" s="38"/>
      <c r="H52" s="38"/>
      <c r="I52" s="38"/>
      <c r="J52" s="38"/>
      <c r="K52" s="38"/>
      <c r="L52" s="38"/>
      <c r="M52" s="38"/>
      <c r="N52" s="38"/>
      <c r="O52" s="38"/>
      <c r="P52" s="38"/>
      <c r="Q52" s="38"/>
      <c r="R52" s="38"/>
      <c r="S52" s="38"/>
      <c r="T52" s="38"/>
      <c r="U52" s="38"/>
      <c r="V52" s="163"/>
      <c r="W52" s="71"/>
      <c r="X52" s="71"/>
      <c r="Y52" s="71"/>
      <c r="Z52" s="71"/>
    </row>
    <row r="53" spans="1:26" ht="18.75" customHeight="1" x14ac:dyDescent="0.25">
      <c r="A53" s="44">
        <f t="shared" si="0"/>
        <v>49</v>
      </c>
      <c r="B53" s="65"/>
      <c r="C53" s="66"/>
      <c r="D53" s="72"/>
      <c r="E53" s="38"/>
      <c r="F53" s="38"/>
      <c r="G53" s="38"/>
      <c r="H53" s="38"/>
      <c r="I53" s="38"/>
      <c r="J53" s="38"/>
      <c r="K53" s="38"/>
      <c r="L53" s="38"/>
      <c r="M53" s="38"/>
      <c r="N53" s="38"/>
      <c r="O53" s="38"/>
      <c r="P53" s="38"/>
      <c r="Q53" s="38"/>
      <c r="R53" s="38"/>
      <c r="S53" s="38"/>
      <c r="T53" s="38"/>
      <c r="U53" s="38"/>
      <c r="V53" s="163"/>
      <c r="W53" s="71"/>
      <c r="X53" s="71"/>
      <c r="Y53" s="71"/>
      <c r="Z53" s="71"/>
    </row>
    <row r="54" spans="1:26" ht="18.75" customHeight="1" x14ac:dyDescent="0.25">
      <c r="A54" s="44">
        <f t="shared" si="0"/>
        <v>50</v>
      </c>
      <c r="B54" s="67"/>
      <c r="C54" s="61"/>
      <c r="D54" s="73"/>
      <c r="E54" s="38"/>
      <c r="F54" s="38"/>
      <c r="G54" s="38"/>
      <c r="H54" s="38"/>
      <c r="I54" s="38"/>
      <c r="J54" s="38"/>
      <c r="K54" s="38"/>
      <c r="L54" s="38"/>
      <c r="M54" s="38"/>
      <c r="N54" s="38"/>
      <c r="O54" s="38"/>
      <c r="P54" s="38"/>
      <c r="Q54" s="38"/>
      <c r="R54" s="38"/>
      <c r="S54" s="38"/>
      <c r="T54" s="38"/>
      <c r="U54" s="38"/>
      <c r="V54" s="163"/>
      <c r="W54" s="71"/>
      <c r="X54" s="71"/>
      <c r="Y54" s="71"/>
      <c r="Z54" s="71"/>
    </row>
  </sheetData>
  <mergeCells count="2">
    <mergeCell ref="L11:Q12"/>
    <mergeCell ref="F21:U22"/>
  </mergeCells>
  <conditionalFormatting sqref="W11">
    <cfRule type="containsText" dxfId="7" priority="7" operator="containsText" text="Not Likely">
      <formula>NOT(ISERROR(SEARCH("Not Likely",W11)))</formula>
    </cfRule>
  </conditionalFormatting>
  <conditionalFormatting sqref="H10">
    <cfRule type="containsText" dxfId="6" priority="5" operator="containsText" text="Not Likely">
      <formula>NOT(ISERROR(SEARCH("Not Likely",H10)))</formula>
    </cfRule>
  </conditionalFormatting>
  <conditionalFormatting sqref="H15">
    <cfRule type="containsText" dxfId="5" priority="4" operator="containsText" text="Not Likely">
      <formula>NOT(ISERROR(SEARCH("Not Likely",H15)))</formula>
    </cfRule>
  </conditionalFormatting>
  <conditionalFormatting sqref="F8">
    <cfRule type="expression" dxfId="4" priority="3">
      <formula xml:space="preserve"> AND(ISNUMBER(F8), F8 &gt; 1.1)</formula>
    </cfRule>
  </conditionalFormatting>
  <conditionalFormatting sqref="F13">
    <cfRule type="expression" dxfId="3" priority="2">
      <formula>AND(ISNUMBER(F13), F13 &gt; 1.1)</formula>
    </cfRule>
  </conditionalFormatting>
  <conditionalFormatting sqref="H17">
    <cfRule type="expression" dxfId="2" priority="1">
      <formula>AND(ISNUMBER(H17), OR(H17 &gt; 0.2,  H17 &lt; 0))</formula>
    </cfRule>
  </conditionalFormatting>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59"/>
  <sheetViews>
    <sheetView workbookViewId="0">
      <pane xSplit="1" ySplit="3" topLeftCell="D4" activePane="bottomRight" state="frozen"/>
      <selection pane="topRight" activeCell="B1" sqref="B1"/>
      <selection pane="bottomLeft" activeCell="A4" sqref="A4"/>
      <selection pane="bottomRight" activeCell="W38" sqref="W38"/>
    </sheetView>
  </sheetViews>
  <sheetFormatPr defaultRowHeight="15" x14ac:dyDescent="0.25"/>
  <cols>
    <col min="22" max="26" width="15.7109375" customWidth="1"/>
  </cols>
  <sheetData>
    <row r="1" spans="1:30" ht="41.25" customHeight="1" thickTop="1" thickBot="1" x14ac:dyDescent="0.3">
      <c r="A1" s="34" t="s">
        <v>0</v>
      </c>
      <c r="B1" s="35"/>
      <c r="C1" s="35"/>
      <c r="D1" s="35"/>
      <c r="E1" s="35"/>
      <c r="F1" s="35"/>
      <c r="G1" s="35"/>
      <c r="H1" s="35"/>
      <c r="I1" s="35"/>
      <c r="J1" s="35"/>
      <c r="K1" s="35"/>
      <c r="L1" s="35"/>
      <c r="M1" s="35"/>
      <c r="N1" s="35"/>
      <c r="O1" s="35"/>
      <c r="P1" s="35"/>
      <c r="Q1" s="35"/>
      <c r="R1" s="35"/>
      <c r="S1" s="35"/>
      <c r="T1" s="206"/>
      <c r="U1" s="215"/>
      <c r="V1" s="1"/>
      <c r="W1" s="1"/>
      <c r="X1" s="1"/>
      <c r="Y1" s="1"/>
      <c r="Z1" s="1"/>
      <c r="AA1" s="1"/>
      <c r="AB1" s="1"/>
      <c r="AC1" s="1"/>
      <c r="AD1" s="2"/>
    </row>
    <row r="2" spans="1:30" ht="6" customHeight="1" thickTop="1" x14ac:dyDescent="0.25">
      <c r="A2" s="3"/>
      <c r="B2" s="4"/>
      <c r="C2" s="4"/>
      <c r="D2" s="4"/>
      <c r="E2" s="4"/>
      <c r="F2" s="4"/>
      <c r="G2" s="4"/>
      <c r="H2" s="4"/>
      <c r="I2" s="4"/>
      <c r="J2" s="4"/>
      <c r="K2" s="4"/>
      <c r="L2" s="4"/>
      <c r="M2" s="4"/>
      <c r="N2" s="4"/>
      <c r="O2" s="4"/>
      <c r="P2" s="4"/>
      <c r="Q2" s="4"/>
      <c r="R2" s="4"/>
      <c r="S2" s="4"/>
      <c r="T2" s="5"/>
      <c r="U2" s="6"/>
      <c r="V2" s="6"/>
      <c r="W2" s="6"/>
      <c r="X2" s="6"/>
      <c r="Y2" s="6"/>
      <c r="Z2" s="6"/>
      <c r="AA2" s="6"/>
      <c r="AB2" s="6"/>
      <c r="AC2" s="6"/>
      <c r="AD2" s="5"/>
    </row>
    <row r="3" spans="1:30" ht="19.5" thickBot="1" x14ac:dyDescent="0.3">
      <c r="A3" s="7" t="s">
        <v>1</v>
      </c>
      <c r="B3" s="8" t="s">
        <v>2</v>
      </c>
      <c r="C3" s="8" t="s">
        <v>3</v>
      </c>
      <c r="D3" s="8" t="s">
        <v>4</v>
      </c>
      <c r="E3" s="8" t="s">
        <v>5</v>
      </c>
      <c r="F3" s="8" t="s">
        <v>6</v>
      </c>
      <c r="G3" s="9" t="s">
        <v>7</v>
      </c>
      <c r="H3" s="9" t="s">
        <v>8</v>
      </c>
      <c r="I3" s="10" t="s">
        <v>44</v>
      </c>
      <c r="J3" s="10" t="s">
        <v>9</v>
      </c>
      <c r="K3" s="9" t="s">
        <v>10</v>
      </c>
      <c r="L3" s="9" t="s">
        <v>11</v>
      </c>
      <c r="M3" s="11" t="s">
        <v>12</v>
      </c>
      <c r="N3" s="11" t="s">
        <v>13</v>
      </c>
      <c r="O3" s="10" t="s">
        <v>14</v>
      </c>
      <c r="P3" s="10" t="s">
        <v>15</v>
      </c>
      <c r="Q3" s="10" t="s">
        <v>16</v>
      </c>
      <c r="R3" s="10" t="s">
        <v>17</v>
      </c>
      <c r="S3" s="10" t="s">
        <v>18</v>
      </c>
      <c r="T3" s="12" t="s">
        <v>19</v>
      </c>
      <c r="U3" s="13"/>
      <c r="V3" s="140" t="s">
        <v>34</v>
      </c>
      <c r="W3" s="144" t="s">
        <v>35</v>
      </c>
      <c r="X3" s="144" t="s">
        <v>21</v>
      </c>
      <c r="Y3" s="144" t="s">
        <v>22</v>
      </c>
      <c r="Z3" s="141" t="s">
        <v>23</v>
      </c>
      <c r="AA3" s="139" t="s">
        <v>66</v>
      </c>
      <c r="AB3" s="112" t="s">
        <v>57</v>
      </c>
      <c r="AC3" s="112" t="s">
        <v>60</v>
      </c>
      <c r="AD3" s="209" t="s">
        <v>95</v>
      </c>
    </row>
    <row r="4" spans="1:30" ht="15.75" thickBot="1" x14ac:dyDescent="0.3">
      <c r="A4" s="14">
        <f xml:space="preserve"> 1</f>
        <v>1</v>
      </c>
      <c r="B4" s="15">
        <f>'Data Input &amp; Results'!D5</f>
        <v>0</v>
      </c>
      <c r="C4" s="16" t="str">
        <f xml:space="preserve"> IF($B4 = 0, " ", B4 / A4)</f>
        <v xml:space="preserve"> </v>
      </c>
      <c r="D4" s="17" t="str">
        <f xml:space="preserve"> IF($B4 = 0, " ", C4)</f>
        <v xml:space="preserve"> </v>
      </c>
      <c r="E4" s="16" t="str">
        <f xml:space="preserve"> IF($B4 = 0, " ", LN(C4))</f>
        <v xml:space="preserve"> </v>
      </c>
      <c r="F4" s="17" t="str">
        <f xml:space="preserve"> IF($B4 = 0, " ", LN(D4))</f>
        <v xml:space="preserve"> </v>
      </c>
      <c r="G4" s="18"/>
      <c r="H4" s="18"/>
      <c r="I4" s="18"/>
      <c r="J4" s="18"/>
      <c r="K4" s="18"/>
      <c r="L4" s="18"/>
      <c r="M4" s="18"/>
      <c r="N4" s="18"/>
      <c r="O4" s="16" t="str">
        <f t="shared" ref="O4:O35" si="0" xml:space="preserve"> IF(B4 = 0, " ", 1.1 * B4 / $X$4)</f>
        <v xml:space="preserve"> </v>
      </c>
      <c r="P4" s="17" t="str">
        <f t="shared" ref="P4:P35" si="1" xml:space="preserve"> IF(B4 = 0, " ", 1.1*$Z$4 - 1 + B4/$X$4)</f>
        <v xml:space="preserve"> </v>
      </c>
      <c r="Q4" s="16" t="str">
        <f xml:space="preserve"> IF(B4 = 0, " ", O4 / P4)</f>
        <v xml:space="preserve"> </v>
      </c>
      <c r="R4" s="17" t="str">
        <f xml:space="preserve"> IF(B4 = 0, " ", LN(Q4))</f>
        <v xml:space="preserve"> </v>
      </c>
      <c r="S4" s="18"/>
      <c r="T4" s="19"/>
      <c r="V4" s="142" t="str">
        <f ca="1" xml:space="preserve"> IF(W4 = 0, " ", IF(V26 &lt; X30, "Indeterminate", OFFSET(T4, W4,0)))</f>
        <v xml:space="preserve"> </v>
      </c>
      <c r="W4" s="143">
        <f>COUNT(T5:T53)</f>
        <v>0</v>
      </c>
      <c r="X4" s="143">
        <f>'Data Input &amp; Results'!$G$5</f>
        <v>0</v>
      </c>
      <c r="Y4" s="143">
        <f>'Data Input &amp; Results'!$H$5</f>
        <v>0</v>
      </c>
      <c r="Z4" s="153" t="str">
        <f xml:space="preserve"> IF($X$4 = 0, " ", $Y$4/ $X$4)</f>
        <v xml:space="preserve"> </v>
      </c>
      <c r="AA4" s="108" t="str">
        <f t="shared" ref="AA4:AA35" si="2">IF(B4=0," ",($X$4-B4)/($Y$4-A4))</f>
        <v xml:space="preserve"> </v>
      </c>
      <c r="AB4" s="111" t="str">
        <f xml:space="preserve"> IF(B4 = 0, " ",IF(B4/$X$4 &gt;= $X$30, IF(AA4 &gt; 1.1, "Yes","No"), "No"))</f>
        <v xml:space="preserve"> </v>
      </c>
      <c r="AC4" s="211" t="str">
        <f>IF(B4=0," ",COUNTIF(AB$4:$AB4,"Yes"))</f>
        <v xml:space="preserve"> </v>
      </c>
      <c r="AD4" s="212" t="str">
        <f t="shared" ref="AD4:AD26" si="3" xml:space="preserve"> IF(B4 = 0, " ",IF(A4 &gt;= $Y$4, 1, 0))</f>
        <v xml:space="preserve"> </v>
      </c>
    </row>
    <row r="5" spans="1:30" x14ac:dyDescent="0.25">
      <c r="A5" s="14">
        <f t="shared" ref="A5:A53" si="4" xml:space="preserve"> A4 + 1</f>
        <v>2</v>
      </c>
      <c r="B5" s="20">
        <f>'Data Input &amp; Results'!D6</f>
        <v>0</v>
      </c>
      <c r="C5" s="21" t="str">
        <f xml:space="preserve"> IF($B5 = 0, " ", B5 / A5)</f>
        <v xml:space="preserve"> </v>
      </c>
      <c r="D5" s="22" t="str">
        <f xml:space="preserve"> IF($B5 = 0, " ", B5 - B4)</f>
        <v xml:space="preserve"> </v>
      </c>
      <c r="E5" s="21" t="str">
        <f xml:space="preserve"> IF($B5 = 0, " ", LN(C5))</f>
        <v xml:space="preserve"> </v>
      </c>
      <c r="F5" s="22" t="str">
        <f xml:space="preserve"> IF($B5 = 0, " ", LN(D5))</f>
        <v xml:space="preserve"> </v>
      </c>
      <c r="G5" s="23" t="str">
        <f xml:space="preserve"> IF(B5 = 0, " ", SUMSQ($F$4:F5))</f>
        <v xml:space="preserve"> </v>
      </c>
      <c r="H5" s="24" t="str">
        <f xml:space="preserve"> IF(B5 = 0, " ", SUM($F$4:F5) * (-2) * E5)</f>
        <v xml:space="preserve"> </v>
      </c>
      <c r="I5" s="23" t="str">
        <f xml:space="preserve"> IF(B5 = 0, " ", A5 * E5^2)</f>
        <v xml:space="preserve"> </v>
      </c>
      <c r="J5" s="24" t="str">
        <f xml:space="preserve"> IF(B5 = 0, " ", SUM(G5:I5))</f>
        <v xml:space="preserve"> </v>
      </c>
      <c r="K5" s="21" t="str">
        <f xml:space="preserve"> IF(B5 = 0, " ", SQRT(J5 / (A5 - 1)))</f>
        <v xml:space="preserve"> </v>
      </c>
      <c r="L5" s="22" t="str">
        <f xml:space="preserve"> IF(B5 = 0, " ", K5/SQRT(A5))</f>
        <v xml:space="preserve"> </v>
      </c>
      <c r="M5" s="21" t="str">
        <f t="shared" ref="M5:M36" si="5">IF(B5=0," ",IF($X$4=0,0,SQRT(($X$4-B5)/($X$4-B5/A5))))</f>
        <v xml:space="preserve"> </v>
      </c>
      <c r="N5" s="22" t="str">
        <f xml:space="preserve"> IF(B5 = 0, " ", L5 * M5)</f>
        <v xml:space="preserve"> </v>
      </c>
      <c r="O5" s="21" t="str">
        <f t="shared" si="0"/>
        <v xml:space="preserve"> </v>
      </c>
      <c r="P5" s="22" t="str">
        <f t="shared" si="1"/>
        <v xml:space="preserve"> </v>
      </c>
      <c r="Q5" s="21" t="str">
        <f xml:space="preserve"> IF(B5 = 0, " ", O5 / P5)</f>
        <v xml:space="preserve"> </v>
      </c>
      <c r="R5" s="22" t="str">
        <f xml:space="preserve"> IF(B5 = 0, " ", LN(Q5))</f>
        <v xml:space="preserve"> </v>
      </c>
      <c r="S5" s="21" t="str">
        <f>IF(B5 = 0," ",IF(N5=0,"Infinite",(E5-R5)/N5))</f>
        <v xml:space="preserve"> </v>
      </c>
      <c r="T5" s="25" t="e">
        <f t="shared" ref="T5:T26" si="6">IF(B5 = 0, #N/A,IF(S5="Infinite",IF(E5&gt;=R5,1,0),IF(AD5 = 1, 0, _xlfn.T.DIST(S5,A5-1,TRUE))))</f>
        <v>#N/A</v>
      </c>
      <c r="AA5" s="109" t="str">
        <f t="shared" si="2"/>
        <v xml:space="preserve"> </v>
      </c>
      <c r="AB5" s="22" t="str">
        <f xml:space="preserve"> IF(B5 = 0, " ",IF(B5/$X$4 &gt;= $X$30, IF(AA5 &gt; 1.1, "Yes","No"), "No"))</f>
        <v xml:space="preserve"> </v>
      </c>
      <c r="AC5" s="211" t="str">
        <f>IF(B5=0," ",COUNTIF(AB$4:$AB5,"Yes"))</f>
        <v xml:space="preserve"> </v>
      </c>
      <c r="AD5" s="212" t="str">
        <f t="shared" si="3"/>
        <v xml:space="preserve"> </v>
      </c>
    </row>
    <row r="6" spans="1:30" x14ac:dyDescent="0.25">
      <c r="A6" s="14">
        <f t="shared" si="4"/>
        <v>3</v>
      </c>
      <c r="B6" s="20">
        <f>'Data Input &amp; Results'!D7</f>
        <v>0</v>
      </c>
      <c r="C6" s="21" t="str">
        <f t="shared" ref="C6:C53" si="7" xml:space="preserve"> IF($B6 = 0, " ", B6 / A6)</f>
        <v xml:space="preserve"> </v>
      </c>
      <c r="D6" s="22" t="str">
        <f t="shared" ref="D6:D53" si="8" xml:space="preserve"> IF($B6 = 0, " ", B6 - B5)</f>
        <v xml:space="preserve"> </v>
      </c>
      <c r="E6" s="21" t="str">
        <f t="shared" ref="E6:E53" si="9" xml:space="preserve"> IF($B6 = 0, " ", LN(C6))</f>
        <v xml:space="preserve"> </v>
      </c>
      <c r="F6" s="22" t="str">
        <f t="shared" ref="F6:F53" si="10" xml:space="preserve"> IF($B6 = 0, " ", LN(D6))</f>
        <v xml:space="preserve"> </v>
      </c>
      <c r="G6" s="23" t="str">
        <f xml:space="preserve"> IF(B6 = 0, " ", SUMSQ($F$4:F6))</f>
        <v xml:space="preserve"> </v>
      </c>
      <c r="H6" s="24" t="str">
        <f xml:space="preserve"> IF(B6 = 0, " ", SUM($F$4:F6) * (-2) * E6)</f>
        <v xml:space="preserve"> </v>
      </c>
      <c r="I6" s="23" t="str">
        <f t="shared" ref="I6:I53" si="11" xml:space="preserve"> IF(B6 = 0, " ", A6 * E6^2)</f>
        <v xml:space="preserve"> </v>
      </c>
      <c r="J6" s="24" t="str">
        <f t="shared" ref="J6:J53" si="12" xml:space="preserve"> IF(B6 = 0, " ", SUM(G6:I6))</f>
        <v xml:space="preserve"> </v>
      </c>
      <c r="K6" s="21" t="str">
        <f t="shared" ref="K6:K53" si="13" xml:space="preserve"> IF(B6 = 0, " ", SQRT(J6 / (A6 - 1)))</f>
        <v xml:space="preserve"> </v>
      </c>
      <c r="L6" s="22" t="str">
        <f t="shared" ref="L6:L53" si="14" xml:space="preserve"> IF(B6 = 0, " ", K6/SQRT(A6))</f>
        <v xml:space="preserve"> </v>
      </c>
      <c r="M6" s="21" t="str">
        <f t="shared" si="5"/>
        <v xml:space="preserve"> </v>
      </c>
      <c r="N6" s="22" t="str">
        <f t="shared" ref="N6:N53" si="15" xml:space="preserve"> IF(B6 = 0, " ", L6 * M6)</f>
        <v xml:space="preserve"> </v>
      </c>
      <c r="O6" s="21" t="str">
        <f t="shared" si="0"/>
        <v xml:space="preserve"> </v>
      </c>
      <c r="P6" s="22" t="str">
        <f t="shared" si="1"/>
        <v xml:space="preserve"> </v>
      </c>
      <c r="Q6" s="21" t="str">
        <f t="shared" ref="Q6:Q53" si="16" xml:space="preserve"> IF(B6 = 0, " ", O6 / P6)</f>
        <v xml:space="preserve"> </v>
      </c>
      <c r="R6" s="22" t="str">
        <f t="shared" ref="R6:R53" si="17" xml:space="preserve"> IF(B6 = 0, " ", LN(Q6))</f>
        <v xml:space="preserve"> </v>
      </c>
      <c r="S6" s="21" t="str">
        <f t="shared" ref="S6:S53" si="18">IF(B6 = 0," ",IF(N6=0,"Infinite",(E6-R6)/N6))</f>
        <v xml:space="preserve"> </v>
      </c>
      <c r="T6" s="25" t="e">
        <f t="shared" si="6"/>
        <v>#N/A</v>
      </c>
      <c r="AA6" s="109" t="str">
        <f t="shared" si="2"/>
        <v xml:space="preserve"> </v>
      </c>
      <c r="AB6" s="22" t="str">
        <f t="shared" ref="AB6:AB53" si="19" xml:space="preserve"> IF(B6 = 0, " ",IF(B6/$X$4 &gt;= $X$30, IF(AA6 &gt; 1.1, "Yes","No"), "No"))</f>
        <v xml:space="preserve"> </v>
      </c>
      <c r="AC6" s="211" t="str">
        <f>IF(B6=0," ",COUNTIF(AB$4:$AB6,"Yes"))</f>
        <v xml:space="preserve"> </v>
      </c>
      <c r="AD6" s="212" t="str">
        <f t="shared" si="3"/>
        <v xml:space="preserve"> </v>
      </c>
    </row>
    <row r="7" spans="1:30" x14ac:dyDescent="0.25">
      <c r="A7" s="14">
        <f t="shared" si="4"/>
        <v>4</v>
      </c>
      <c r="B7" s="20">
        <f>'Data Input &amp; Results'!D8</f>
        <v>0</v>
      </c>
      <c r="C7" s="21" t="str">
        <f t="shared" si="7"/>
        <v xml:space="preserve"> </v>
      </c>
      <c r="D7" s="22" t="str">
        <f t="shared" si="8"/>
        <v xml:space="preserve"> </v>
      </c>
      <c r="E7" s="21" t="str">
        <f t="shared" si="9"/>
        <v xml:space="preserve"> </v>
      </c>
      <c r="F7" s="22" t="str">
        <f t="shared" si="10"/>
        <v xml:space="preserve"> </v>
      </c>
      <c r="G7" s="23" t="str">
        <f xml:space="preserve"> IF(B7 = 0, " ", SUMSQ($F$4:F7))</f>
        <v xml:space="preserve"> </v>
      </c>
      <c r="H7" s="24" t="str">
        <f xml:space="preserve"> IF(B7 = 0, " ", SUM($F$4:F7) * (-2) * E7)</f>
        <v xml:space="preserve"> </v>
      </c>
      <c r="I7" s="23" t="str">
        <f t="shared" si="11"/>
        <v xml:space="preserve"> </v>
      </c>
      <c r="J7" s="24" t="str">
        <f t="shared" si="12"/>
        <v xml:space="preserve"> </v>
      </c>
      <c r="K7" s="21" t="str">
        <f t="shared" si="13"/>
        <v xml:space="preserve"> </v>
      </c>
      <c r="L7" s="22" t="str">
        <f t="shared" si="14"/>
        <v xml:space="preserve"> </v>
      </c>
      <c r="M7" s="21" t="str">
        <f t="shared" si="5"/>
        <v xml:space="preserve"> </v>
      </c>
      <c r="N7" s="22" t="str">
        <f t="shared" si="15"/>
        <v xml:space="preserve"> </v>
      </c>
      <c r="O7" s="21" t="str">
        <f t="shared" si="0"/>
        <v xml:space="preserve"> </v>
      </c>
      <c r="P7" s="22" t="str">
        <f t="shared" si="1"/>
        <v xml:space="preserve"> </v>
      </c>
      <c r="Q7" s="21" t="str">
        <f t="shared" si="16"/>
        <v xml:space="preserve"> </v>
      </c>
      <c r="R7" s="22" t="str">
        <f t="shared" si="17"/>
        <v xml:space="preserve"> </v>
      </c>
      <c r="S7" s="21" t="str">
        <f t="shared" si="18"/>
        <v xml:space="preserve"> </v>
      </c>
      <c r="T7" s="25" t="e">
        <f t="shared" si="6"/>
        <v>#N/A</v>
      </c>
      <c r="AA7" s="109" t="str">
        <f t="shared" si="2"/>
        <v xml:space="preserve"> </v>
      </c>
      <c r="AB7" s="22" t="str">
        <f t="shared" si="19"/>
        <v xml:space="preserve"> </v>
      </c>
      <c r="AC7" s="211" t="str">
        <f>IF(B7=0," ",COUNTIF(AB$4:$AB7,"Yes"))</f>
        <v xml:space="preserve"> </v>
      </c>
      <c r="AD7" s="212" t="str">
        <f t="shared" si="3"/>
        <v xml:space="preserve"> </v>
      </c>
    </row>
    <row r="8" spans="1:30" x14ac:dyDescent="0.25">
      <c r="A8" s="14">
        <f t="shared" si="4"/>
        <v>5</v>
      </c>
      <c r="B8" s="20">
        <f>'Data Input &amp; Results'!D9</f>
        <v>0</v>
      </c>
      <c r="C8" s="21" t="str">
        <f t="shared" si="7"/>
        <v xml:space="preserve"> </v>
      </c>
      <c r="D8" s="22" t="str">
        <f t="shared" si="8"/>
        <v xml:space="preserve"> </v>
      </c>
      <c r="E8" s="21" t="str">
        <f t="shared" si="9"/>
        <v xml:space="preserve"> </v>
      </c>
      <c r="F8" s="22" t="str">
        <f t="shared" si="10"/>
        <v xml:space="preserve"> </v>
      </c>
      <c r="G8" s="23" t="str">
        <f xml:space="preserve"> IF(B8 = 0, " ", SUMSQ($F$4:F8))</f>
        <v xml:space="preserve"> </v>
      </c>
      <c r="H8" s="24" t="str">
        <f xml:space="preserve"> IF(B8 = 0, " ", SUM($F$4:F8) * (-2) * E8)</f>
        <v xml:space="preserve"> </v>
      </c>
      <c r="I8" s="23" t="str">
        <f t="shared" si="11"/>
        <v xml:space="preserve"> </v>
      </c>
      <c r="J8" s="24" t="str">
        <f t="shared" si="12"/>
        <v xml:space="preserve"> </v>
      </c>
      <c r="K8" s="21" t="str">
        <f t="shared" si="13"/>
        <v xml:space="preserve"> </v>
      </c>
      <c r="L8" s="22" t="str">
        <f t="shared" si="14"/>
        <v xml:space="preserve"> </v>
      </c>
      <c r="M8" s="21" t="str">
        <f t="shared" si="5"/>
        <v xml:space="preserve"> </v>
      </c>
      <c r="N8" s="22" t="str">
        <f t="shared" si="15"/>
        <v xml:space="preserve"> </v>
      </c>
      <c r="O8" s="21" t="str">
        <f t="shared" si="0"/>
        <v xml:space="preserve"> </v>
      </c>
      <c r="P8" s="22" t="str">
        <f t="shared" si="1"/>
        <v xml:space="preserve"> </v>
      </c>
      <c r="Q8" s="21" t="str">
        <f t="shared" si="16"/>
        <v xml:space="preserve"> </v>
      </c>
      <c r="R8" s="22" t="str">
        <f t="shared" si="17"/>
        <v xml:space="preserve"> </v>
      </c>
      <c r="S8" s="21" t="str">
        <f t="shared" si="18"/>
        <v xml:space="preserve"> </v>
      </c>
      <c r="T8" s="25" t="e">
        <f t="shared" si="6"/>
        <v>#N/A</v>
      </c>
      <c r="AA8" s="109" t="str">
        <f t="shared" si="2"/>
        <v xml:space="preserve"> </v>
      </c>
      <c r="AB8" s="22" t="str">
        <f t="shared" si="19"/>
        <v xml:space="preserve"> </v>
      </c>
      <c r="AC8" s="211" t="str">
        <f>IF(B8=0," ",COUNTIF(AB$4:$AB8,"Yes"))</f>
        <v xml:space="preserve"> </v>
      </c>
      <c r="AD8" s="212" t="str">
        <f t="shared" si="3"/>
        <v xml:space="preserve"> </v>
      </c>
    </row>
    <row r="9" spans="1:30" x14ac:dyDescent="0.25">
      <c r="A9" s="14">
        <f t="shared" si="4"/>
        <v>6</v>
      </c>
      <c r="B9" s="20">
        <f>'Data Input &amp; Results'!D10</f>
        <v>0</v>
      </c>
      <c r="C9" s="21" t="str">
        <f t="shared" si="7"/>
        <v xml:space="preserve"> </v>
      </c>
      <c r="D9" s="22" t="str">
        <f t="shared" si="8"/>
        <v xml:space="preserve"> </v>
      </c>
      <c r="E9" s="21" t="str">
        <f t="shared" si="9"/>
        <v xml:space="preserve"> </v>
      </c>
      <c r="F9" s="22" t="str">
        <f t="shared" si="10"/>
        <v xml:space="preserve"> </v>
      </c>
      <c r="G9" s="23" t="str">
        <f xml:space="preserve"> IF(B9 = 0, " ", SUMSQ($F$4:F9))</f>
        <v xml:space="preserve"> </v>
      </c>
      <c r="H9" s="24" t="str">
        <f xml:space="preserve"> IF(B9 = 0, " ", SUM($F$4:F9) * (-2) * E9)</f>
        <v xml:space="preserve"> </v>
      </c>
      <c r="I9" s="23" t="str">
        <f t="shared" si="11"/>
        <v xml:space="preserve"> </v>
      </c>
      <c r="J9" s="24" t="str">
        <f t="shared" si="12"/>
        <v xml:space="preserve"> </v>
      </c>
      <c r="K9" s="21" t="str">
        <f t="shared" si="13"/>
        <v xml:space="preserve"> </v>
      </c>
      <c r="L9" s="22" t="str">
        <f t="shared" si="14"/>
        <v xml:space="preserve"> </v>
      </c>
      <c r="M9" s="21" t="str">
        <f t="shared" si="5"/>
        <v xml:space="preserve"> </v>
      </c>
      <c r="N9" s="22" t="str">
        <f t="shared" si="15"/>
        <v xml:space="preserve"> </v>
      </c>
      <c r="O9" s="21" t="str">
        <f t="shared" si="0"/>
        <v xml:space="preserve"> </v>
      </c>
      <c r="P9" s="22" t="str">
        <f t="shared" si="1"/>
        <v xml:space="preserve"> </v>
      </c>
      <c r="Q9" s="21" t="str">
        <f t="shared" si="16"/>
        <v xml:space="preserve"> </v>
      </c>
      <c r="R9" s="22" t="str">
        <f t="shared" si="17"/>
        <v xml:space="preserve"> </v>
      </c>
      <c r="S9" s="21" t="str">
        <f t="shared" si="18"/>
        <v xml:space="preserve"> </v>
      </c>
      <c r="T9" s="25" t="e">
        <f t="shared" si="6"/>
        <v>#N/A</v>
      </c>
      <c r="AA9" s="109" t="str">
        <f t="shared" si="2"/>
        <v xml:space="preserve"> </v>
      </c>
      <c r="AB9" s="22" t="str">
        <f t="shared" si="19"/>
        <v xml:space="preserve"> </v>
      </c>
      <c r="AC9" s="211" t="str">
        <f>IF(B9=0," ",COUNTIF(AB$4:$AB9,"Yes"))</f>
        <v xml:space="preserve"> </v>
      </c>
      <c r="AD9" s="212" t="str">
        <f t="shared" si="3"/>
        <v xml:space="preserve"> </v>
      </c>
    </row>
    <row r="10" spans="1:30" x14ac:dyDescent="0.25">
      <c r="A10" s="14">
        <f t="shared" si="4"/>
        <v>7</v>
      </c>
      <c r="B10" s="20">
        <f>'Data Input &amp; Results'!D11</f>
        <v>0</v>
      </c>
      <c r="C10" s="21" t="str">
        <f t="shared" si="7"/>
        <v xml:space="preserve"> </v>
      </c>
      <c r="D10" s="22" t="str">
        <f t="shared" si="8"/>
        <v xml:space="preserve"> </v>
      </c>
      <c r="E10" s="21" t="str">
        <f t="shared" si="9"/>
        <v xml:space="preserve"> </v>
      </c>
      <c r="F10" s="22" t="str">
        <f t="shared" si="10"/>
        <v xml:space="preserve"> </v>
      </c>
      <c r="G10" s="23" t="str">
        <f xml:space="preserve"> IF(B10 = 0, " ", SUMSQ($F$4:F10))</f>
        <v xml:space="preserve"> </v>
      </c>
      <c r="H10" s="24" t="str">
        <f xml:space="preserve"> IF(B10 = 0, " ", SUM($F$4:F10) * (-2) * E10)</f>
        <v xml:space="preserve"> </v>
      </c>
      <c r="I10" s="23" t="str">
        <f t="shared" si="11"/>
        <v xml:space="preserve"> </v>
      </c>
      <c r="J10" s="24" t="str">
        <f t="shared" si="12"/>
        <v xml:space="preserve"> </v>
      </c>
      <c r="K10" s="21" t="str">
        <f t="shared" si="13"/>
        <v xml:space="preserve"> </v>
      </c>
      <c r="L10" s="22" t="str">
        <f t="shared" si="14"/>
        <v xml:space="preserve"> </v>
      </c>
      <c r="M10" s="21" t="str">
        <f t="shared" si="5"/>
        <v xml:space="preserve"> </v>
      </c>
      <c r="N10" s="22" t="str">
        <f t="shared" si="15"/>
        <v xml:space="preserve"> </v>
      </c>
      <c r="O10" s="21" t="str">
        <f t="shared" si="0"/>
        <v xml:space="preserve"> </v>
      </c>
      <c r="P10" s="22" t="str">
        <f t="shared" si="1"/>
        <v xml:space="preserve"> </v>
      </c>
      <c r="Q10" s="21" t="str">
        <f t="shared" si="16"/>
        <v xml:space="preserve"> </v>
      </c>
      <c r="R10" s="22" t="str">
        <f t="shared" si="17"/>
        <v xml:space="preserve"> </v>
      </c>
      <c r="S10" s="21" t="str">
        <f t="shared" si="18"/>
        <v xml:space="preserve"> </v>
      </c>
      <c r="T10" s="25" t="e">
        <f t="shared" si="6"/>
        <v>#N/A</v>
      </c>
      <c r="AA10" s="109" t="str">
        <f t="shared" si="2"/>
        <v xml:space="preserve"> </v>
      </c>
      <c r="AB10" s="22" t="str">
        <f t="shared" si="19"/>
        <v xml:space="preserve"> </v>
      </c>
      <c r="AC10" s="211" t="str">
        <f>IF(B10=0," ",COUNTIF(AB$4:$AB10,"Yes"))</f>
        <v xml:space="preserve"> </v>
      </c>
      <c r="AD10" s="212" t="str">
        <f t="shared" si="3"/>
        <v xml:space="preserve"> </v>
      </c>
    </row>
    <row r="11" spans="1:30" x14ac:dyDescent="0.25">
      <c r="A11" s="14">
        <f t="shared" si="4"/>
        <v>8</v>
      </c>
      <c r="B11" s="20">
        <f>'Data Input &amp; Results'!D12</f>
        <v>0</v>
      </c>
      <c r="C11" s="21" t="str">
        <f t="shared" si="7"/>
        <v xml:space="preserve"> </v>
      </c>
      <c r="D11" s="22" t="str">
        <f t="shared" si="8"/>
        <v xml:space="preserve"> </v>
      </c>
      <c r="E11" s="21" t="str">
        <f t="shared" si="9"/>
        <v xml:space="preserve"> </v>
      </c>
      <c r="F11" s="22" t="str">
        <f t="shared" si="10"/>
        <v xml:space="preserve"> </v>
      </c>
      <c r="G11" s="23" t="str">
        <f xml:space="preserve"> IF(B11 = 0, " ", SUMSQ($F$4:F11))</f>
        <v xml:space="preserve"> </v>
      </c>
      <c r="H11" s="24" t="str">
        <f xml:space="preserve"> IF(B11 = 0, " ", SUM($F$4:F11) * (-2) * E11)</f>
        <v xml:space="preserve"> </v>
      </c>
      <c r="I11" s="23" t="str">
        <f t="shared" si="11"/>
        <v xml:space="preserve"> </v>
      </c>
      <c r="J11" s="24" t="str">
        <f t="shared" si="12"/>
        <v xml:space="preserve"> </v>
      </c>
      <c r="K11" s="21" t="str">
        <f t="shared" si="13"/>
        <v xml:space="preserve"> </v>
      </c>
      <c r="L11" s="22" t="str">
        <f t="shared" si="14"/>
        <v xml:space="preserve"> </v>
      </c>
      <c r="M11" s="21" t="str">
        <f t="shared" si="5"/>
        <v xml:space="preserve"> </v>
      </c>
      <c r="N11" s="22" t="str">
        <f t="shared" si="15"/>
        <v xml:space="preserve"> </v>
      </c>
      <c r="O11" s="21" t="str">
        <f t="shared" si="0"/>
        <v xml:space="preserve"> </v>
      </c>
      <c r="P11" s="22" t="str">
        <f t="shared" si="1"/>
        <v xml:space="preserve"> </v>
      </c>
      <c r="Q11" s="21" t="str">
        <f t="shared" si="16"/>
        <v xml:space="preserve"> </v>
      </c>
      <c r="R11" s="22" t="str">
        <f t="shared" si="17"/>
        <v xml:space="preserve"> </v>
      </c>
      <c r="S11" s="21" t="str">
        <f t="shared" si="18"/>
        <v xml:space="preserve"> </v>
      </c>
      <c r="T11" s="25" t="e">
        <f t="shared" si="6"/>
        <v>#N/A</v>
      </c>
      <c r="AA11" s="109" t="str">
        <f t="shared" si="2"/>
        <v xml:space="preserve"> </v>
      </c>
      <c r="AB11" s="22" t="str">
        <f t="shared" si="19"/>
        <v xml:space="preserve"> </v>
      </c>
      <c r="AC11" s="211" t="str">
        <f>IF(B11=0," ",COUNTIF(AB$4:$AB11,"Yes"))</f>
        <v xml:space="preserve"> </v>
      </c>
      <c r="AD11" s="212" t="str">
        <f t="shared" si="3"/>
        <v xml:space="preserve"> </v>
      </c>
    </row>
    <row r="12" spans="1:30" x14ac:dyDescent="0.25">
      <c r="A12" s="14">
        <f t="shared" si="4"/>
        <v>9</v>
      </c>
      <c r="B12" s="20">
        <f>'Data Input &amp; Results'!D13</f>
        <v>0</v>
      </c>
      <c r="C12" s="21" t="str">
        <f t="shared" si="7"/>
        <v xml:space="preserve"> </v>
      </c>
      <c r="D12" s="22" t="str">
        <f t="shared" si="8"/>
        <v xml:space="preserve"> </v>
      </c>
      <c r="E12" s="21" t="str">
        <f t="shared" si="9"/>
        <v xml:space="preserve"> </v>
      </c>
      <c r="F12" s="22" t="str">
        <f t="shared" si="10"/>
        <v xml:space="preserve"> </v>
      </c>
      <c r="G12" s="23" t="str">
        <f xml:space="preserve"> IF(B12 = 0, " ", SUMSQ($F$4:F12))</f>
        <v xml:space="preserve"> </v>
      </c>
      <c r="H12" s="24" t="str">
        <f xml:space="preserve"> IF(B12 = 0, " ", SUM($F$4:F12) * (-2) * E12)</f>
        <v xml:space="preserve"> </v>
      </c>
      <c r="I12" s="23" t="str">
        <f t="shared" si="11"/>
        <v xml:space="preserve"> </v>
      </c>
      <c r="J12" s="24" t="str">
        <f t="shared" si="12"/>
        <v xml:space="preserve"> </v>
      </c>
      <c r="K12" s="21" t="str">
        <f t="shared" si="13"/>
        <v xml:space="preserve"> </v>
      </c>
      <c r="L12" s="22" t="str">
        <f t="shared" si="14"/>
        <v xml:space="preserve"> </v>
      </c>
      <c r="M12" s="21" t="str">
        <f t="shared" si="5"/>
        <v xml:space="preserve"> </v>
      </c>
      <c r="N12" s="22" t="str">
        <f t="shared" si="15"/>
        <v xml:space="preserve"> </v>
      </c>
      <c r="O12" s="21" t="str">
        <f t="shared" si="0"/>
        <v xml:space="preserve"> </v>
      </c>
      <c r="P12" s="22" t="str">
        <f t="shared" si="1"/>
        <v xml:space="preserve"> </v>
      </c>
      <c r="Q12" s="21" t="str">
        <f t="shared" si="16"/>
        <v xml:space="preserve"> </v>
      </c>
      <c r="R12" s="22" t="str">
        <f t="shared" si="17"/>
        <v xml:space="preserve"> </v>
      </c>
      <c r="S12" s="21" t="str">
        <f t="shared" si="18"/>
        <v xml:space="preserve"> </v>
      </c>
      <c r="T12" s="25" t="e">
        <f t="shared" si="6"/>
        <v>#N/A</v>
      </c>
      <c r="AA12" s="109" t="str">
        <f t="shared" si="2"/>
        <v xml:space="preserve"> </v>
      </c>
      <c r="AB12" s="22" t="str">
        <f t="shared" si="19"/>
        <v xml:space="preserve"> </v>
      </c>
      <c r="AC12" s="211" t="str">
        <f>IF(B12=0," ",COUNTIF(AB$4:$AB12,"Yes"))</f>
        <v xml:space="preserve"> </v>
      </c>
      <c r="AD12" s="212" t="str">
        <f t="shared" si="3"/>
        <v xml:space="preserve"> </v>
      </c>
    </row>
    <row r="13" spans="1:30" x14ac:dyDescent="0.25">
      <c r="A13" s="14">
        <f t="shared" si="4"/>
        <v>10</v>
      </c>
      <c r="B13" s="20">
        <f>'Data Input &amp; Results'!D14</f>
        <v>0</v>
      </c>
      <c r="C13" s="21" t="str">
        <f t="shared" si="7"/>
        <v xml:space="preserve"> </v>
      </c>
      <c r="D13" s="22" t="str">
        <f t="shared" si="8"/>
        <v xml:space="preserve"> </v>
      </c>
      <c r="E13" s="21" t="str">
        <f t="shared" si="9"/>
        <v xml:space="preserve"> </v>
      </c>
      <c r="F13" s="22" t="str">
        <f t="shared" si="10"/>
        <v xml:space="preserve"> </v>
      </c>
      <c r="G13" s="23" t="str">
        <f xml:space="preserve"> IF(B13 = 0, " ", SUMSQ($F$4:F13))</f>
        <v xml:space="preserve"> </v>
      </c>
      <c r="H13" s="24" t="str">
        <f xml:space="preserve"> IF(B13 = 0, " ", SUM($F$4:F13) * (-2) * E13)</f>
        <v xml:space="preserve"> </v>
      </c>
      <c r="I13" s="23" t="str">
        <f t="shared" si="11"/>
        <v xml:space="preserve"> </v>
      </c>
      <c r="J13" s="24" t="str">
        <f t="shared" si="12"/>
        <v xml:space="preserve"> </v>
      </c>
      <c r="K13" s="21" t="str">
        <f t="shared" si="13"/>
        <v xml:space="preserve"> </v>
      </c>
      <c r="L13" s="22" t="str">
        <f t="shared" si="14"/>
        <v xml:space="preserve"> </v>
      </c>
      <c r="M13" s="21" t="str">
        <f t="shared" si="5"/>
        <v xml:space="preserve"> </v>
      </c>
      <c r="N13" s="22" t="str">
        <f t="shared" si="15"/>
        <v xml:space="preserve"> </v>
      </c>
      <c r="O13" s="21" t="str">
        <f t="shared" si="0"/>
        <v xml:space="preserve"> </v>
      </c>
      <c r="P13" s="22" t="str">
        <f t="shared" si="1"/>
        <v xml:space="preserve"> </v>
      </c>
      <c r="Q13" s="21" t="str">
        <f t="shared" si="16"/>
        <v xml:space="preserve"> </v>
      </c>
      <c r="R13" s="22" t="str">
        <f t="shared" si="17"/>
        <v xml:space="preserve"> </v>
      </c>
      <c r="S13" s="21" t="str">
        <f t="shared" si="18"/>
        <v xml:space="preserve"> </v>
      </c>
      <c r="T13" s="25" t="e">
        <f t="shared" si="6"/>
        <v>#N/A</v>
      </c>
      <c r="AA13" s="109" t="str">
        <f t="shared" si="2"/>
        <v xml:space="preserve"> </v>
      </c>
      <c r="AB13" s="22" t="str">
        <f t="shared" si="19"/>
        <v xml:space="preserve"> </v>
      </c>
      <c r="AC13" s="211" t="str">
        <f>IF(B13=0," ",COUNTIF(AB$4:$AB13,"Yes"))</f>
        <v xml:space="preserve"> </v>
      </c>
      <c r="AD13" s="212" t="str">
        <f t="shared" si="3"/>
        <v xml:space="preserve"> </v>
      </c>
    </row>
    <row r="14" spans="1:30" x14ac:dyDescent="0.25">
      <c r="A14" s="14">
        <f t="shared" si="4"/>
        <v>11</v>
      </c>
      <c r="B14" s="20">
        <f>'Data Input &amp; Results'!D15</f>
        <v>0</v>
      </c>
      <c r="C14" s="21" t="str">
        <f t="shared" si="7"/>
        <v xml:space="preserve"> </v>
      </c>
      <c r="D14" s="22" t="str">
        <f t="shared" si="8"/>
        <v xml:space="preserve"> </v>
      </c>
      <c r="E14" s="21" t="str">
        <f t="shared" si="9"/>
        <v xml:space="preserve"> </v>
      </c>
      <c r="F14" s="22" t="str">
        <f t="shared" si="10"/>
        <v xml:space="preserve"> </v>
      </c>
      <c r="G14" s="23" t="str">
        <f xml:space="preserve"> IF(B14 = 0, " ", SUMSQ($F$4:F14))</f>
        <v xml:space="preserve"> </v>
      </c>
      <c r="H14" s="24" t="str">
        <f xml:space="preserve"> IF(B14 = 0, " ", SUM($F$4:F14) * (-2) * E14)</f>
        <v xml:space="preserve"> </v>
      </c>
      <c r="I14" s="23" t="str">
        <f t="shared" si="11"/>
        <v xml:space="preserve"> </v>
      </c>
      <c r="J14" s="24" t="str">
        <f t="shared" si="12"/>
        <v xml:space="preserve"> </v>
      </c>
      <c r="K14" s="21" t="str">
        <f t="shared" si="13"/>
        <v xml:space="preserve"> </v>
      </c>
      <c r="L14" s="22" t="str">
        <f t="shared" si="14"/>
        <v xml:space="preserve"> </v>
      </c>
      <c r="M14" s="21" t="str">
        <f t="shared" si="5"/>
        <v xml:space="preserve"> </v>
      </c>
      <c r="N14" s="22" t="str">
        <f t="shared" si="15"/>
        <v xml:space="preserve"> </v>
      </c>
      <c r="O14" s="21" t="str">
        <f t="shared" si="0"/>
        <v xml:space="preserve"> </v>
      </c>
      <c r="P14" s="22" t="str">
        <f t="shared" si="1"/>
        <v xml:space="preserve"> </v>
      </c>
      <c r="Q14" s="21" t="str">
        <f t="shared" si="16"/>
        <v xml:space="preserve"> </v>
      </c>
      <c r="R14" s="22" t="str">
        <f t="shared" si="17"/>
        <v xml:space="preserve"> </v>
      </c>
      <c r="S14" s="21" t="str">
        <f t="shared" si="18"/>
        <v xml:space="preserve"> </v>
      </c>
      <c r="T14" s="25" t="e">
        <f t="shared" si="6"/>
        <v>#N/A</v>
      </c>
      <c r="AA14" s="109" t="str">
        <f t="shared" si="2"/>
        <v xml:space="preserve"> </v>
      </c>
      <c r="AB14" s="22" t="str">
        <f t="shared" si="19"/>
        <v xml:space="preserve"> </v>
      </c>
      <c r="AC14" s="211" t="str">
        <f>IF(B14=0," ",COUNTIF(AB$4:$AB14,"Yes"))</f>
        <v xml:space="preserve"> </v>
      </c>
      <c r="AD14" s="212" t="str">
        <f t="shared" si="3"/>
        <v xml:space="preserve"> </v>
      </c>
    </row>
    <row r="15" spans="1:30" x14ac:dyDescent="0.25">
      <c r="A15" s="14">
        <f t="shared" si="4"/>
        <v>12</v>
      </c>
      <c r="B15" s="20">
        <f>'Data Input &amp; Results'!D16</f>
        <v>0</v>
      </c>
      <c r="C15" s="21" t="str">
        <f t="shared" si="7"/>
        <v xml:space="preserve"> </v>
      </c>
      <c r="D15" s="22" t="str">
        <f t="shared" si="8"/>
        <v xml:space="preserve"> </v>
      </c>
      <c r="E15" s="21" t="str">
        <f t="shared" si="9"/>
        <v xml:space="preserve"> </v>
      </c>
      <c r="F15" s="22" t="str">
        <f t="shared" si="10"/>
        <v xml:space="preserve"> </v>
      </c>
      <c r="G15" s="23" t="str">
        <f xml:space="preserve"> IF(B15 = 0, " ", SUMSQ($F$4:F15))</f>
        <v xml:space="preserve"> </v>
      </c>
      <c r="H15" s="24" t="str">
        <f xml:space="preserve"> IF(B15 = 0, " ", SUM($F$4:F15) * (-2) * E15)</f>
        <v xml:space="preserve"> </v>
      </c>
      <c r="I15" s="23" t="str">
        <f t="shared" si="11"/>
        <v xml:space="preserve"> </v>
      </c>
      <c r="J15" s="24" t="str">
        <f t="shared" si="12"/>
        <v xml:space="preserve"> </v>
      </c>
      <c r="K15" s="21" t="str">
        <f t="shared" si="13"/>
        <v xml:space="preserve"> </v>
      </c>
      <c r="L15" s="22" t="str">
        <f t="shared" si="14"/>
        <v xml:space="preserve"> </v>
      </c>
      <c r="M15" s="21" t="str">
        <f t="shared" si="5"/>
        <v xml:space="preserve"> </v>
      </c>
      <c r="N15" s="22" t="str">
        <f t="shared" si="15"/>
        <v xml:space="preserve"> </v>
      </c>
      <c r="O15" s="21" t="str">
        <f t="shared" si="0"/>
        <v xml:space="preserve"> </v>
      </c>
      <c r="P15" s="22" t="str">
        <f t="shared" si="1"/>
        <v xml:space="preserve"> </v>
      </c>
      <c r="Q15" s="21" t="str">
        <f t="shared" si="16"/>
        <v xml:space="preserve"> </v>
      </c>
      <c r="R15" s="22" t="str">
        <f t="shared" si="17"/>
        <v xml:space="preserve"> </v>
      </c>
      <c r="S15" s="21" t="str">
        <f t="shared" si="18"/>
        <v xml:space="preserve"> </v>
      </c>
      <c r="T15" s="25" t="e">
        <f t="shared" si="6"/>
        <v>#N/A</v>
      </c>
      <c r="AA15" s="109" t="str">
        <f t="shared" si="2"/>
        <v xml:space="preserve"> </v>
      </c>
      <c r="AB15" s="22" t="str">
        <f t="shared" si="19"/>
        <v xml:space="preserve"> </v>
      </c>
      <c r="AC15" s="211" t="str">
        <f>IF(B15=0," ",COUNTIF(AB$4:$AB15,"Yes"))</f>
        <v xml:space="preserve"> </v>
      </c>
      <c r="AD15" s="212" t="str">
        <f t="shared" si="3"/>
        <v xml:space="preserve"> </v>
      </c>
    </row>
    <row r="16" spans="1:30" x14ac:dyDescent="0.25">
      <c r="A16" s="14">
        <f t="shared" si="4"/>
        <v>13</v>
      </c>
      <c r="B16" s="20">
        <f>'Data Input &amp; Results'!D17</f>
        <v>0</v>
      </c>
      <c r="C16" s="21" t="str">
        <f t="shared" si="7"/>
        <v xml:space="preserve"> </v>
      </c>
      <c r="D16" s="22" t="str">
        <f t="shared" si="8"/>
        <v xml:space="preserve"> </v>
      </c>
      <c r="E16" s="21" t="str">
        <f t="shared" si="9"/>
        <v xml:space="preserve"> </v>
      </c>
      <c r="F16" s="22" t="str">
        <f t="shared" si="10"/>
        <v xml:space="preserve"> </v>
      </c>
      <c r="G16" s="23" t="str">
        <f xml:space="preserve"> IF(B16 = 0, " ", SUMSQ($F$4:F16))</f>
        <v xml:space="preserve"> </v>
      </c>
      <c r="H16" s="24" t="str">
        <f xml:space="preserve"> IF(B16 = 0, " ", SUM($F$4:F16) * (-2) * E16)</f>
        <v xml:space="preserve"> </v>
      </c>
      <c r="I16" s="23" t="str">
        <f t="shared" si="11"/>
        <v xml:space="preserve"> </v>
      </c>
      <c r="J16" s="24" t="str">
        <f t="shared" si="12"/>
        <v xml:space="preserve"> </v>
      </c>
      <c r="K16" s="21" t="str">
        <f t="shared" si="13"/>
        <v xml:space="preserve"> </v>
      </c>
      <c r="L16" s="22" t="str">
        <f t="shared" si="14"/>
        <v xml:space="preserve"> </v>
      </c>
      <c r="M16" s="21" t="str">
        <f t="shared" si="5"/>
        <v xml:space="preserve"> </v>
      </c>
      <c r="N16" s="22" t="str">
        <f t="shared" si="15"/>
        <v xml:space="preserve"> </v>
      </c>
      <c r="O16" s="21" t="str">
        <f t="shared" si="0"/>
        <v xml:space="preserve"> </v>
      </c>
      <c r="P16" s="22" t="str">
        <f t="shared" si="1"/>
        <v xml:space="preserve"> </v>
      </c>
      <c r="Q16" s="21" t="str">
        <f t="shared" si="16"/>
        <v xml:space="preserve"> </v>
      </c>
      <c r="R16" s="22" t="str">
        <f t="shared" si="17"/>
        <v xml:space="preserve"> </v>
      </c>
      <c r="S16" s="21" t="str">
        <f t="shared" si="18"/>
        <v xml:space="preserve"> </v>
      </c>
      <c r="T16" s="25" t="e">
        <f t="shared" si="6"/>
        <v>#N/A</v>
      </c>
      <c r="AA16" s="109" t="str">
        <f t="shared" si="2"/>
        <v xml:space="preserve"> </v>
      </c>
      <c r="AB16" s="22" t="str">
        <f t="shared" si="19"/>
        <v xml:space="preserve"> </v>
      </c>
      <c r="AC16" s="211" t="str">
        <f>IF(B16=0," ",COUNTIF(AB$4:$AB16,"Yes"))</f>
        <v xml:space="preserve"> </v>
      </c>
      <c r="AD16" s="212" t="str">
        <f t="shared" si="3"/>
        <v xml:space="preserve"> </v>
      </c>
    </row>
    <row r="17" spans="1:30" x14ac:dyDescent="0.25">
      <c r="A17" s="14">
        <f t="shared" si="4"/>
        <v>14</v>
      </c>
      <c r="B17" s="20">
        <f>'Data Input &amp; Results'!D18</f>
        <v>0</v>
      </c>
      <c r="C17" s="21" t="str">
        <f t="shared" si="7"/>
        <v xml:space="preserve"> </v>
      </c>
      <c r="D17" s="22" t="str">
        <f t="shared" si="8"/>
        <v xml:space="preserve"> </v>
      </c>
      <c r="E17" s="21" t="str">
        <f t="shared" si="9"/>
        <v xml:space="preserve"> </v>
      </c>
      <c r="F17" s="22" t="str">
        <f t="shared" si="10"/>
        <v xml:space="preserve"> </v>
      </c>
      <c r="G17" s="23" t="str">
        <f xml:space="preserve"> IF(B17 = 0, " ", SUMSQ($F$4:F17))</f>
        <v xml:space="preserve"> </v>
      </c>
      <c r="H17" s="24" t="str">
        <f xml:space="preserve"> IF(B17 = 0, " ", SUM($F$4:F17) * (-2) * E17)</f>
        <v xml:space="preserve"> </v>
      </c>
      <c r="I17" s="23" t="str">
        <f t="shared" si="11"/>
        <v xml:space="preserve"> </v>
      </c>
      <c r="J17" s="24" t="str">
        <f t="shared" si="12"/>
        <v xml:space="preserve"> </v>
      </c>
      <c r="K17" s="21" t="str">
        <f t="shared" si="13"/>
        <v xml:space="preserve"> </v>
      </c>
      <c r="L17" s="22" t="str">
        <f t="shared" si="14"/>
        <v xml:space="preserve"> </v>
      </c>
      <c r="M17" s="21" t="str">
        <f t="shared" si="5"/>
        <v xml:space="preserve"> </v>
      </c>
      <c r="N17" s="22" t="str">
        <f t="shared" si="15"/>
        <v xml:space="preserve"> </v>
      </c>
      <c r="O17" s="21" t="str">
        <f t="shared" si="0"/>
        <v xml:space="preserve"> </v>
      </c>
      <c r="P17" s="22" t="str">
        <f t="shared" si="1"/>
        <v xml:space="preserve"> </v>
      </c>
      <c r="Q17" s="21" t="str">
        <f t="shared" si="16"/>
        <v xml:space="preserve"> </v>
      </c>
      <c r="R17" s="22" t="str">
        <f t="shared" si="17"/>
        <v xml:space="preserve"> </v>
      </c>
      <c r="S17" s="21" t="str">
        <f t="shared" si="18"/>
        <v xml:space="preserve"> </v>
      </c>
      <c r="T17" s="25" t="e">
        <f t="shared" si="6"/>
        <v>#N/A</v>
      </c>
      <c r="AA17" s="109" t="str">
        <f t="shared" si="2"/>
        <v xml:space="preserve"> </v>
      </c>
      <c r="AB17" s="22" t="str">
        <f t="shared" si="19"/>
        <v xml:space="preserve"> </v>
      </c>
      <c r="AC17" s="211" t="str">
        <f>IF(B17=0," ",COUNTIF(AB$4:$AB17,"Yes"))</f>
        <v xml:space="preserve"> </v>
      </c>
      <c r="AD17" s="212" t="str">
        <f t="shared" si="3"/>
        <v xml:space="preserve"> </v>
      </c>
    </row>
    <row r="18" spans="1:30" x14ac:dyDescent="0.25">
      <c r="A18" s="14">
        <f t="shared" si="4"/>
        <v>15</v>
      </c>
      <c r="B18" s="20">
        <f>'Data Input &amp; Results'!D19</f>
        <v>0</v>
      </c>
      <c r="C18" s="21" t="str">
        <f t="shared" si="7"/>
        <v xml:space="preserve"> </v>
      </c>
      <c r="D18" s="22" t="str">
        <f t="shared" si="8"/>
        <v xml:space="preserve"> </v>
      </c>
      <c r="E18" s="21" t="str">
        <f t="shared" si="9"/>
        <v xml:space="preserve"> </v>
      </c>
      <c r="F18" s="22" t="str">
        <f t="shared" si="10"/>
        <v xml:space="preserve"> </v>
      </c>
      <c r="G18" s="23" t="str">
        <f xml:space="preserve"> IF(B18 = 0, " ", SUMSQ($F$4:F18))</f>
        <v xml:space="preserve"> </v>
      </c>
      <c r="H18" s="24" t="str">
        <f xml:space="preserve"> IF(B18 = 0, " ", SUM($F$4:F18) * (-2) * E18)</f>
        <v xml:space="preserve"> </v>
      </c>
      <c r="I18" s="23" t="str">
        <f t="shared" si="11"/>
        <v xml:space="preserve"> </v>
      </c>
      <c r="J18" s="24" t="str">
        <f t="shared" si="12"/>
        <v xml:space="preserve"> </v>
      </c>
      <c r="K18" s="21" t="str">
        <f t="shared" si="13"/>
        <v xml:space="preserve"> </v>
      </c>
      <c r="L18" s="22" t="str">
        <f t="shared" si="14"/>
        <v xml:space="preserve"> </v>
      </c>
      <c r="M18" s="21" t="str">
        <f t="shared" si="5"/>
        <v xml:space="preserve"> </v>
      </c>
      <c r="N18" s="22" t="str">
        <f t="shared" si="15"/>
        <v xml:space="preserve"> </v>
      </c>
      <c r="O18" s="21" t="str">
        <f t="shared" si="0"/>
        <v xml:space="preserve"> </v>
      </c>
      <c r="P18" s="22" t="str">
        <f t="shared" si="1"/>
        <v xml:space="preserve"> </v>
      </c>
      <c r="Q18" s="21" t="str">
        <f t="shared" si="16"/>
        <v xml:space="preserve"> </v>
      </c>
      <c r="R18" s="22" t="str">
        <f t="shared" si="17"/>
        <v xml:space="preserve"> </v>
      </c>
      <c r="S18" s="21" t="str">
        <f t="shared" si="18"/>
        <v xml:space="preserve"> </v>
      </c>
      <c r="T18" s="25" t="e">
        <f t="shared" si="6"/>
        <v>#N/A</v>
      </c>
      <c r="AA18" s="109" t="str">
        <f t="shared" si="2"/>
        <v xml:space="preserve"> </v>
      </c>
      <c r="AB18" s="22" t="str">
        <f t="shared" si="19"/>
        <v xml:space="preserve"> </v>
      </c>
      <c r="AC18" s="211" t="str">
        <f>IF(B18=0," ",COUNTIF(AB$4:$AB18,"Yes"))</f>
        <v xml:space="preserve"> </v>
      </c>
      <c r="AD18" s="212" t="str">
        <f t="shared" si="3"/>
        <v xml:space="preserve"> </v>
      </c>
    </row>
    <row r="19" spans="1:30" x14ac:dyDescent="0.25">
      <c r="A19" s="14">
        <f t="shared" si="4"/>
        <v>16</v>
      </c>
      <c r="B19" s="20">
        <f>'Data Input &amp; Results'!D20</f>
        <v>0</v>
      </c>
      <c r="C19" s="21" t="str">
        <f t="shared" si="7"/>
        <v xml:space="preserve"> </v>
      </c>
      <c r="D19" s="22" t="str">
        <f t="shared" si="8"/>
        <v xml:space="preserve"> </v>
      </c>
      <c r="E19" s="21" t="str">
        <f t="shared" si="9"/>
        <v xml:space="preserve"> </v>
      </c>
      <c r="F19" s="22" t="str">
        <f t="shared" si="10"/>
        <v xml:space="preserve"> </v>
      </c>
      <c r="G19" s="23" t="str">
        <f xml:space="preserve"> IF(B19 = 0, " ", SUMSQ($F$4:F19))</f>
        <v xml:space="preserve"> </v>
      </c>
      <c r="H19" s="24" t="str">
        <f xml:space="preserve"> IF(B19 = 0, " ", SUM($F$4:F19) * (-2) * E19)</f>
        <v xml:space="preserve"> </v>
      </c>
      <c r="I19" s="23" t="str">
        <f t="shared" si="11"/>
        <v xml:space="preserve"> </v>
      </c>
      <c r="J19" s="24" t="str">
        <f t="shared" si="12"/>
        <v xml:space="preserve"> </v>
      </c>
      <c r="K19" s="21" t="str">
        <f t="shared" si="13"/>
        <v xml:space="preserve"> </v>
      </c>
      <c r="L19" s="22" t="str">
        <f t="shared" si="14"/>
        <v xml:space="preserve"> </v>
      </c>
      <c r="M19" s="21" t="str">
        <f t="shared" si="5"/>
        <v xml:space="preserve"> </v>
      </c>
      <c r="N19" s="22" t="str">
        <f t="shared" si="15"/>
        <v xml:space="preserve"> </v>
      </c>
      <c r="O19" s="21" t="str">
        <f t="shared" si="0"/>
        <v xml:space="preserve"> </v>
      </c>
      <c r="P19" s="22" t="str">
        <f t="shared" si="1"/>
        <v xml:space="preserve"> </v>
      </c>
      <c r="Q19" s="21" t="str">
        <f t="shared" si="16"/>
        <v xml:space="preserve"> </v>
      </c>
      <c r="R19" s="22" t="str">
        <f t="shared" si="17"/>
        <v xml:space="preserve"> </v>
      </c>
      <c r="S19" s="21" t="str">
        <f t="shared" si="18"/>
        <v xml:space="preserve"> </v>
      </c>
      <c r="T19" s="25" t="e">
        <f t="shared" si="6"/>
        <v>#N/A</v>
      </c>
      <c r="AA19" s="109" t="str">
        <f t="shared" si="2"/>
        <v xml:space="preserve"> </v>
      </c>
      <c r="AB19" s="22" t="str">
        <f t="shared" si="19"/>
        <v xml:space="preserve"> </v>
      </c>
      <c r="AC19" s="211" t="str">
        <f>IF(B19=0," ",COUNTIF(AB$4:$AB19,"Yes"))</f>
        <v xml:space="preserve"> </v>
      </c>
      <c r="AD19" s="212" t="str">
        <f t="shared" si="3"/>
        <v xml:space="preserve"> </v>
      </c>
    </row>
    <row r="20" spans="1:30" x14ac:dyDescent="0.25">
      <c r="A20" s="14">
        <f t="shared" si="4"/>
        <v>17</v>
      </c>
      <c r="B20" s="20">
        <f>'Data Input &amp; Results'!D21</f>
        <v>0</v>
      </c>
      <c r="C20" s="21" t="str">
        <f t="shared" si="7"/>
        <v xml:space="preserve"> </v>
      </c>
      <c r="D20" s="22" t="str">
        <f t="shared" si="8"/>
        <v xml:space="preserve"> </v>
      </c>
      <c r="E20" s="21" t="str">
        <f t="shared" si="9"/>
        <v xml:space="preserve"> </v>
      </c>
      <c r="F20" s="22" t="str">
        <f t="shared" si="10"/>
        <v xml:space="preserve"> </v>
      </c>
      <c r="G20" s="23" t="str">
        <f xml:space="preserve"> IF(B20 = 0, " ", SUMSQ($F$4:F20))</f>
        <v xml:space="preserve"> </v>
      </c>
      <c r="H20" s="24" t="str">
        <f xml:space="preserve"> IF(B20 = 0, " ", SUM($F$4:F20) * (-2) * E20)</f>
        <v xml:space="preserve"> </v>
      </c>
      <c r="I20" s="23" t="str">
        <f t="shared" si="11"/>
        <v xml:space="preserve"> </v>
      </c>
      <c r="J20" s="24" t="str">
        <f t="shared" si="12"/>
        <v xml:space="preserve"> </v>
      </c>
      <c r="K20" s="21" t="str">
        <f t="shared" si="13"/>
        <v xml:space="preserve"> </v>
      </c>
      <c r="L20" s="22" t="str">
        <f t="shared" si="14"/>
        <v xml:space="preserve"> </v>
      </c>
      <c r="M20" s="21" t="str">
        <f t="shared" si="5"/>
        <v xml:space="preserve"> </v>
      </c>
      <c r="N20" s="22" t="str">
        <f t="shared" si="15"/>
        <v xml:space="preserve"> </v>
      </c>
      <c r="O20" s="21" t="str">
        <f t="shared" si="0"/>
        <v xml:space="preserve"> </v>
      </c>
      <c r="P20" s="22" t="str">
        <f t="shared" si="1"/>
        <v xml:space="preserve"> </v>
      </c>
      <c r="Q20" s="21" t="str">
        <f t="shared" si="16"/>
        <v xml:space="preserve"> </v>
      </c>
      <c r="R20" s="22" t="str">
        <f t="shared" si="17"/>
        <v xml:space="preserve"> </v>
      </c>
      <c r="S20" s="21" t="str">
        <f t="shared" si="18"/>
        <v xml:space="preserve"> </v>
      </c>
      <c r="T20" s="25" t="e">
        <f t="shared" si="6"/>
        <v>#N/A</v>
      </c>
      <c r="AA20" s="109" t="str">
        <f t="shared" si="2"/>
        <v xml:space="preserve"> </v>
      </c>
      <c r="AB20" s="22" t="str">
        <f t="shared" si="19"/>
        <v xml:space="preserve"> </v>
      </c>
      <c r="AC20" s="211" t="str">
        <f>IF(B20=0," ",COUNTIF(AB$4:$AB20,"Yes"))</f>
        <v xml:space="preserve"> </v>
      </c>
      <c r="AD20" s="212" t="str">
        <f t="shared" si="3"/>
        <v xml:space="preserve"> </v>
      </c>
    </row>
    <row r="21" spans="1:30" x14ac:dyDescent="0.25">
      <c r="A21" s="14">
        <f t="shared" si="4"/>
        <v>18</v>
      </c>
      <c r="B21" s="20">
        <f>'Data Input &amp; Results'!D22</f>
        <v>0</v>
      </c>
      <c r="C21" s="21" t="str">
        <f t="shared" si="7"/>
        <v xml:space="preserve"> </v>
      </c>
      <c r="D21" s="22" t="str">
        <f t="shared" si="8"/>
        <v xml:space="preserve"> </v>
      </c>
      <c r="E21" s="21" t="str">
        <f t="shared" si="9"/>
        <v xml:space="preserve"> </v>
      </c>
      <c r="F21" s="22" t="str">
        <f t="shared" si="10"/>
        <v xml:space="preserve"> </v>
      </c>
      <c r="G21" s="23" t="str">
        <f xml:space="preserve"> IF(B21 = 0, " ", SUMSQ($F$4:F21))</f>
        <v xml:space="preserve"> </v>
      </c>
      <c r="H21" s="24" t="str">
        <f xml:space="preserve"> IF(B21 = 0, " ", SUM($F$4:F21) * (-2) * E21)</f>
        <v xml:space="preserve"> </v>
      </c>
      <c r="I21" s="23" t="str">
        <f t="shared" si="11"/>
        <v xml:space="preserve"> </v>
      </c>
      <c r="J21" s="24" t="str">
        <f t="shared" si="12"/>
        <v xml:space="preserve"> </v>
      </c>
      <c r="K21" s="21" t="str">
        <f t="shared" si="13"/>
        <v xml:space="preserve"> </v>
      </c>
      <c r="L21" s="22" t="str">
        <f t="shared" si="14"/>
        <v xml:space="preserve"> </v>
      </c>
      <c r="M21" s="21" t="str">
        <f t="shared" si="5"/>
        <v xml:space="preserve"> </v>
      </c>
      <c r="N21" s="22" t="str">
        <f t="shared" si="15"/>
        <v xml:space="preserve"> </v>
      </c>
      <c r="O21" s="21" t="str">
        <f t="shared" si="0"/>
        <v xml:space="preserve"> </v>
      </c>
      <c r="P21" s="22" t="str">
        <f t="shared" si="1"/>
        <v xml:space="preserve"> </v>
      </c>
      <c r="Q21" s="21" t="str">
        <f t="shared" si="16"/>
        <v xml:space="preserve"> </v>
      </c>
      <c r="R21" s="22" t="str">
        <f t="shared" si="17"/>
        <v xml:space="preserve"> </v>
      </c>
      <c r="S21" s="21" t="str">
        <f t="shared" si="18"/>
        <v xml:space="preserve"> </v>
      </c>
      <c r="T21" s="25" t="e">
        <f t="shared" si="6"/>
        <v>#N/A</v>
      </c>
      <c r="AA21" s="109" t="str">
        <f t="shared" si="2"/>
        <v xml:space="preserve"> </v>
      </c>
      <c r="AB21" s="22" t="str">
        <f t="shared" si="19"/>
        <v xml:space="preserve"> </v>
      </c>
      <c r="AC21" s="211" t="str">
        <f>IF(B21=0," ",COUNTIF(AB$4:$AB21,"Yes"))</f>
        <v xml:space="preserve"> </v>
      </c>
      <c r="AD21" s="212" t="str">
        <f t="shared" si="3"/>
        <v xml:space="preserve"> </v>
      </c>
    </row>
    <row r="22" spans="1:30" ht="15.75" thickBot="1" x14ac:dyDescent="0.3">
      <c r="A22" s="14">
        <f t="shared" si="4"/>
        <v>19</v>
      </c>
      <c r="B22" s="20">
        <f>'Data Input &amp; Results'!D23</f>
        <v>0</v>
      </c>
      <c r="C22" s="21" t="str">
        <f t="shared" si="7"/>
        <v xml:space="preserve"> </v>
      </c>
      <c r="D22" s="22" t="str">
        <f t="shared" si="8"/>
        <v xml:space="preserve"> </v>
      </c>
      <c r="E22" s="21" t="str">
        <f t="shared" si="9"/>
        <v xml:space="preserve"> </v>
      </c>
      <c r="F22" s="22" t="str">
        <f t="shared" si="10"/>
        <v xml:space="preserve"> </v>
      </c>
      <c r="G22" s="23" t="str">
        <f xml:space="preserve"> IF(B22 = 0, " ", SUMSQ($F$4:F22))</f>
        <v xml:space="preserve"> </v>
      </c>
      <c r="H22" s="24" t="str">
        <f xml:space="preserve"> IF(B22 = 0, " ", SUM($F$4:F22) * (-2) * E22)</f>
        <v xml:space="preserve"> </v>
      </c>
      <c r="I22" s="23" t="str">
        <f t="shared" si="11"/>
        <v xml:space="preserve"> </v>
      </c>
      <c r="J22" s="24" t="str">
        <f t="shared" si="12"/>
        <v xml:space="preserve"> </v>
      </c>
      <c r="K22" s="21" t="str">
        <f t="shared" si="13"/>
        <v xml:space="preserve"> </v>
      </c>
      <c r="L22" s="22" t="str">
        <f t="shared" si="14"/>
        <v xml:space="preserve"> </v>
      </c>
      <c r="M22" s="21" t="str">
        <f t="shared" si="5"/>
        <v xml:space="preserve"> </v>
      </c>
      <c r="N22" s="22" t="str">
        <f t="shared" si="15"/>
        <v xml:space="preserve"> </v>
      </c>
      <c r="O22" s="21" t="str">
        <f t="shared" si="0"/>
        <v xml:space="preserve"> </v>
      </c>
      <c r="P22" s="22" t="str">
        <f t="shared" si="1"/>
        <v xml:space="preserve"> </v>
      </c>
      <c r="Q22" s="21" t="str">
        <f t="shared" si="16"/>
        <v xml:space="preserve"> </v>
      </c>
      <c r="R22" s="22" t="str">
        <f t="shared" si="17"/>
        <v xml:space="preserve"> </v>
      </c>
      <c r="S22" s="21" t="str">
        <f t="shared" si="18"/>
        <v xml:space="preserve"> </v>
      </c>
      <c r="T22" s="25" t="e">
        <f t="shared" si="6"/>
        <v>#N/A</v>
      </c>
      <c r="AA22" s="109" t="str">
        <f t="shared" si="2"/>
        <v xml:space="preserve"> </v>
      </c>
      <c r="AB22" s="22" t="str">
        <f t="shared" si="19"/>
        <v xml:space="preserve"> </v>
      </c>
      <c r="AC22" s="211" t="str">
        <f>IF(B22=0," ",COUNTIF(AB$4:$AB22,"Yes"))</f>
        <v xml:space="preserve"> </v>
      </c>
      <c r="AD22" s="212" t="str">
        <f t="shared" si="3"/>
        <v xml:space="preserve"> </v>
      </c>
    </row>
    <row r="23" spans="1:30" x14ac:dyDescent="0.25">
      <c r="A23" s="14">
        <f t="shared" si="4"/>
        <v>20</v>
      </c>
      <c r="B23" s="20">
        <f>'Data Input &amp; Results'!D24</f>
        <v>0</v>
      </c>
      <c r="C23" s="21" t="str">
        <f t="shared" si="7"/>
        <v xml:space="preserve"> </v>
      </c>
      <c r="D23" s="22" t="str">
        <f t="shared" si="8"/>
        <v xml:space="preserve"> </v>
      </c>
      <c r="E23" s="21" t="str">
        <f t="shared" si="9"/>
        <v xml:space="preserve"> </v>
      </c>
      <c r="F23" s="22" t="str">
        <f t="shared" si="10"/>
        <v xml:space="preserve"> </v>
      </c>
      <c r="G23" s="23" t="str">
        <f xml:space="preserve"> IF(B23 = 0, " ", SUMSQ($F$4:F23))</f>
        <v xml:space="preserve"> </v>
      </c>
      <c r="H23" s="24" t="str">
        <f xml:space="preserve"> IF(B23 = 0, " ", SUM($F$4:F23) * (-2) * E23)</f>
        <v xml:space="preserve"> </v>
      </c>
      <c r="I23" s="23" t="str">
        <f t="shared" si="11"/>
        <v xml:space="preserve"> </v>
      </c>
      <c r="J23" s="24" t="str">
        <f t="shared" si="12"/>
        <v xml:space="preserve"> </v>
      </c>
      <c r="K23" s="21" t="str">
        <f t="shared" si="13"/>
        <v xml:space="preserve"> </v>
      </c>
      <c r="L23" s="22" t="str">
        <f t="shared" si="14"/>
        <v xml:space="preserve"> </v>
      </c>
      <c r="M23" s="21" t="str">
        <f t="shared" si="5"/>
        <v xml:space="preserve"> </v>
      </c>
      <c r="N23" s="22" t="str">
        <f t="shared" si="15"/>
        <v xml:space="preserve"> </v>
      </c>
      <c r="O23" s="21" t="str">
        <f t="shared" si="0"/>
        <v xml:space="preserve"> </v>
      </c>
      <c r="P23" s="22" t="str">
        <f t="shared" si="1"/>
        <v xml:space="preserve"> </v>
      </c>
      <c r="Q23" s="21" t="str">
        <f t="shared" si="16"/>
        <v xml:space="preserve"> </v>
      </c>
      <c r="R23" s="22" t="str">
        <f t="shared" si="17"/>
        <v xml:space="preserve"> </v>
      </c>
      <c r="S23" s="21" t="str">
        <f t="shared" si="18"/>
        <v xml:space="preserve"> </v>
      </c>
      <c r="T23" s="25" t="e">
        <f t="shared" si="6"/>
        <v>#N/A</v>
      </c>
      <c r="V23" s="113" t="s">
        <v>67</v>
      </c>
      <c r="W23" s="124" t="s">
        <v>59</v>
      </c>
      <c r="X23" s="124" t="s">
        <v>84</v>
      </c>
      <c r="Y23" s="114"/>
      <c r="AA23" s="109" t="str">
        <f t="shared" si="2"/>
        <v xml:space="preserve"> </v>
      </c>
      <c r="AB23" s="22" t="str">
        <f t="shared" si="19"/>
        <v xml:space="preserve"> </v>
      </c>
      <c r="AC23" s="211" t="str">
        <f>IF(B23=0," ",COUNTIF(AB$4:$AB23,"Yes"))</f>
        <v xml:space="preserve"> </v>
      </c>
      <c r="AD23" s="212" t="str">
        <f t="shared" si="3"/>
        <v xml:space="preserve"> </v>
      </c>
    </row>
    <row r="24" spans="1:30" x14ac:dyDescent="0.25">
      <c r="A24" s="14">
        <f t="shared" si="4"/>
        <v>21</v>
      </c>
      <c r="B24" s="20">
        <f>'Data Input &amp; Results'!D25</f>
        <v>0</v>
      </c>
      <c r="C24" s="21" t="str">
        <f t="shared" si="7"/>
        <v xml:space="preserve"> </v>
      </c>
      <c r="D24" s="22" t="str">
        <f t="shared" si="8"/>
        <v xml:space="preserve"> </v>
      </c>
      <c r="E24" s="21" t="str">
        <f t="shared" si="9"/>
        <v xml:space="preserve"> </v>
      </c>
      <c r="F24" s="22" t="str">
        <f t="shared" si="10"/>
        <v xml:space="preserve"> </v>
      </c>
      <c r="G24" s="23" t="str">
        <f xml:space="preserve"> IF(B24 = 0, " ", SUMSQ($F$4:F24))</f>
        <v xml:space="preserve"> </v>
      </c>
      <c r="H24" s="24" t="str">
        <f xml:space="preserve"> IF(B24 = 0, " ", SUM($F$4:F24) * (-2) * E24)</f>
        <v xml:space="preserve"> </v>
      </c>
      <c r="I24" s="23" t="str">
        <f t="shared" si="11"/>
        <v xml:space="preserve"> </v>
      </c>
      <c r="J24" s="24" t="str">
        <f t="shared" si="12"/>
        <v xml:space="preserve"> </v>
      </c>
      <c r="K24" s="21" t="str">
        <f t="shared" si="13"/>
        <v xml:space="preserve"> </v>
      </c>
      <c r="L24" s="22" t="str">
        <f t="shared" si="14"/>
        <v xml:space="preserve"> </v>
      </c>
      <c r="M24" s="21" t="str">
        <f t="shared" si="5"/>
        <v xml:space="preserve"> </v>
      </c>
      <c r="N24" s="22" t="str">
        <f t="shared" si="15"/>
        <v xml:space="preserve"> </v>
      </c>
      <c r="O24" s="21" t="str">
        <f t="shared" si="0"/>
        <v xml:space="preserve"> </v>
      </c>
      <c r="P24" s="22" t="str">
        <f t="shared" si="1"/>
        <v xml:space="preserve"> </v>
      </c>
      <c r="Q24" s="21" t="str">
        <f t="shared" si="16"/>
        <v xml:space="preserve"> </v>
      </c>
      <c r="R24" s="22" t="str">
        <f t="shared" si="17"/>
        <v xml:space="preserve"> </v>
      </c>
      <c r="S24" s="21" t="str">
        <f t="shared" si="18"/>
        <v xml:space="preserve"> </v>
      </c>
      <c r="T24" s="25" t="e">
        <f t="shared" si="6"/>
        <v>#N/A</v>
      </c>
      <c r="V24" s="115" t="str">
        <f ca="1" xml:space="preserve"> IF(ISNUMBER(W24), OFFSET(AA3, W24, 0), " ")</f>
        <v xml:space="preserve"> </v>
      </c>
      <c r="W24" s="116" t="str">
        <f xml:space="preserve"> IF(COUNTIF(AB4:AB53, "Yes") = 0, " ", MATCH(1,$AC$4:$AC$53,0))</f>
        <v xml:space="preserve"> </v>
      </c>
      <c r="X24" s="208" t="str">
        <f ca="1" xml:space="preserve"> IF(ISNUMBER(W24), OFFSET(B3, W24, 0)/X4, " ")</f>
        <v xml:space="preserve"> </v>
      </c>
      <c r="Y24" s="117"/>
      <c r="AA24" s="109" t="str">
        <f t="shared" si="2"/>
        <v xml:space="preserve"> </v>
      </c>
      <c r="AB24" s="22" t="str">
        <f t="shared" si="19"/>
        <v xml:space="preserve"> </v>
      </c>
      <c r="AC24" s="211" t="str">
        <f>IF(B24=0," ",COUNTIF(AB$4:$AB24,"Yes"))</f>
        <v xml:space="preserve"> </v>
      </c>
      <c r="AD24" s="212" t="str">
        <f t="shared" si="3"/>
        <v xml:space="preserve"> </v>
      </c>
    </row>
    <row r="25" spans="1:30" x14ac:dyDescent="0.25">
      <c r="A25" s="14">
        <f t="shared" si="4"/>
        <v>22</v>
      </c>
      <c r="B25" s="20">
        <f>'Data Input &amp; Results'!D26</f>
        <v>0</v>
      </c>
      <c r="C25" s="21" t="str">
        <f t="shared" si="7"/>
        <v xml:space="preserve"> </v>
      </c>
      <c r="D25" s="22" t="str">
        <f t="shared" si="8"/>
        <v xml:space="preserve"> </v>
      </c>
      <c r="E25" s="21" t="str">
        <f t="shared" si="9"/>
        <v xml:space="preserve"> </v>
      </c>
      <c r="F25" s="22" t="str">
        <f t="shared" si="10"/>
        <v xml:space="preserve"> </v>
      </c>
      <c r="G25" s="23" t="str">
        <f xml:space="preserve"> IF(B25 = 0, " ", SUMSQ($F$4:F25))</f>
        <v xml:space="preserve"> </v>
      </c>
      <c r="H25" s="24" t="str">
        <f xml:space="preserve"> IF(B25 = 0, " ", SUM($F$4:F25) * (-2) * E25)</f>
        <v xml:space="preserve"> </v>
      </c>
      <c r="I25" s="23" t="str">
        <f t="shared" si="11"/>
        <v xml:space="preserve"> </v>
      </c>
      <c r="J25" s="24" t="str">
        <f t="shared" si="12"/>
        <v xml:space="preserve"> </v>
      </c>
      <c r="K25" s="21" t="str">
        <f t="shared" si="13"/>
        <v xml:space="preserve"> </v>
      </c>
      <c r="L25" s="22" t="str">
        <f t="shared" si="14"/>
        <v xml:space="preserve"> </v>
      </c>
      <c r="M25" s="21" t="str">
        <f t="shared" si="5"/>
        <v xml:space="preserve"> </v>
      </c>
      <c r="N25" s="22" t="str">
        <f t="shared" si="15"/>
        <v xml:space="preserve"> </v>
      </c>
      <c r="O25" s="21" t="str">
        <f t="shared" si="0"/>
        <v xml:space="preserve"> </v>
      </c>
      <c r="P25" s="22" t="str">
        <f t="shared" si="1"/>
        <v xml:space="preserve"> </v>
      </c>
      <c r="Q25" s="21" t="str">
        <f t="shared" si="16"/>
        <v xml:space="preserve"> </v>
      </c>
      <c r="R25" s="22" t="str">
        <f t="shared" si="17"/>
        <v xml:space="preserve"> </v>
      </c>
      <c r="S25" s="21" t="str">
        <f t="shared" si="18"/>
        <v xml:space="preserve"> </v>
      </c>
      <c r="T25" s="25" t="e">
        <f t="shared" si="6"/>
        <v>#N/A</v>
      </c>
      <c r="V25" s="118" t="s">
        <v>69</v>
      </c>
      <c r="W25" s="119" t="s">
        <v>70</v>
      </c>
      <c r="X25" s="119" t="s">
        <v>63</v>
      </c>
      <c r="Y25" s="120" t="s">
        <v>65</v>
      </c>
      <c r="AA25" s="109" t="str">
        <f t="shared" si="2"/>
        <v xml:space="preserve"> </v>
      </c>
      <c r="AB25" s="22" t="str">
        <f t="shared" si="19"/>
        <v xml:space="preserve"> </v>
      </c>
      <c r="AC25" s="211" t="str">
        <f>IF(B25=0," ",COUNTIF(AB$4:$AB25,"Yes"))</f>
        <v xml:space="preserve"> </v>
      </c>
      <c r="AD25" s="212" t="str">
        <f t="shared" si="3"/>
        <v xml:space="preserve"> </v>
      </c>
    </row>
    <row r="26" spans="1:30" ht="15.75" thickBot="1" x14ac:dyDescent="0.3">
      <c r="A26" s="14">
        <f t="shared" si="4"/>
        <v>23</v>
      </c>
      <c r="B26" s="20">
        <f>'Data Input &amp; Results'!D27</f>
        <v>0</v>
      </c>
      <c r="C26" s="21" t="str">
        <f t="shared" si="7"/>
        <v xml:space="preserve"> </v>
      </c>
      <c r="D26" s="22" t="str">
        <f t="shared" si="8"/>
        <v xml:space="preserve"> </v>
      </c>
      <c r="E26" s="21" t="str">
        <f t="shared" si="9"/>
        <v xml:space="preserve"> </v>
      </c>
      <c r="F26" s="22" t="str">
        <f t="shared" si="10"/>
        <v xml:space="preserve"> </v>
      </c>
      <c r="G26" s="23" t="str">
        <f xml:space="preserve"> IF(B26 = 0, " ", SUMSQ($F$4:F26))</f>
        <v xml:space="preserve"> </v>
      </c>
      <c r="H26" s="24" t="str">
        <f xml:space="preserve"> IF(B26 = 0, " ", SUM($F$4:F26) * (-2) * E26)</f>
        <v xml:space="preserve"> </v>
      </c>
      <c r="I26" s="23" t="str">
        <f t="shared" si="11"/>
        <v xml:space="preserve"> </v>
      </c>
      <c r="J26" s="24" t="str">
        <f t="shared" si="12"/>
        <v xml:space="preserve"> </v>
      </c>
      <c r="K26" s="21" t="str">
        <f t="shared" si="13"/>
        <v xml:space="preserve"> </v>
      </c>
      <c r="L26" s="22" t="str">
        <f t="shared" si="14"/>
        <v xml:space="preserve"> </v>
      </c>
      <c r="M26" s="21" t="str">
        <f t="shared" si="5"/>
        <v xml:space="preserve"> </v>
      </c>
      <c r="N26" s="22" t="str">
        <f t="shared" si="15"/>
        <v xml:space="preserve"> </v>
      </c>
      <c r="O26" s="21" t="str">
        <f t="shared" si="0"/>
        <v xml:space="preserve"> </v>
      </c>
      <c r="P26" s="22" t="str">
        <f t="shared" si="1"/>
        <v xml:space="preserve"> </v>
      </c>
      <c r="Q26" s="21" t="str">
        <f t="shared" si="16"/>
        <v xml:space="preserve"> </v>
      </c>
      <c r="R26" s="22" t="str">
        <f t="shared" si="17"/>
        <v xml:space="preserve"> </v>
      </c>
      <c r="S26" s="21" t="str">
        <f t="shared" si="18"/>
        <v xml:space="preserve"> </v>
      </c>
      <c r="T26" s="25" t="e">
        <f t="shared" si="6"/>
        <v>#N/A</v>
      </c>
      <c r="V26" s="122" t="str">
        <f ca="1" xml:space="preserve"> IF(Y26 = 0, " ", OFFSET(B3, $Y$26, 0) / $X$4)</f>
        <v xml:space="preserve"> </v>
      </c>
      <c r="W26" s="161" t="str">
        <f ca="1" xml:space="preserve"> IF(Y26 = 0, " ", IF(OFFSET(C3,Y26,0) &gt; 1/Z4, 1, IF(OR(1&lt; W27, 0 &gt; W27), 0, W27)))</f>
        <v xml:space="preserve"> </v>
      </c>
      <c r="X26" s="123" t="str">
        <f xml:space="preserve"> IF(Y26 = 0, " ", IF(V26 &lt; X30, "Indeterminate", IF(W26 = 1, "Likely", IF((W26 - V26) &lt; 0, " Not Likely", W26 - V26))))</f>
        <v xml:space="preserve"> </v>
      </c>
      <c r="Y26" s="121">
        <f>COUNTIF($B$4:$B$53,"&gt; 0")</f>
        <v>0</v>
      </c>
      <c r="AA26" s="109" t="str">
        <f t="shared" si="2"/>
        <v xml:space="preserve"> </v>
      </c>
      <c r="AB26" s="22" t="str">
        <f t="shared" si="19"/>
        <v xml:space="preserve"> </v>
      </c>
      <c r="AC26" s="211" t="str">
        <f>IF(B26=0," ",COUNTIF(AB$4:$AB26,"Yes"))</f>
        <v xml:space="preserve"> </v>
      </c>
      <c r="AD26" s="212" t="str">
        <f t="shared" si="3"/>
        <v xml:space="preserve"> </v>
      </c>
    </row>
    <row r="27" spans="1:30" x14ac:dyDescent="0.25">
      <c r="A27" s="14">
        <f t="shared" si="4"/>
        <v>24</v>
      </c>
      <c r="B27" s="20">
        <f>'Data Input &amp; Results'!D28</f>
        <v>0</v>
      </c>
      <c r="C27" s="21" t="str">
        <f t="shared" si="7"/>
        <v xml:space="preserve"> </v>
      </c>
      <c r="D27" s="22" t="str">
        <f t="shared" si="8"/>
        <v xml:space="preserve"> </v>
      </c>
      <c r="E27" s="21" t="str">
        <f t="shared" si="9"/>
        <v xml:space="preserve"> </v>
      </c>
      <c r="F27" s="22" t="str">
        <f t="shared" si="10"/>
        <v xml:space="preserve"> </v>
      </c>
      <c r="G27" s="23" t="str">
        <f xml:space="preserve"> IF(B27 = 0, " ", SUMSQ($F$4:F27))</f>
        <v xml:space="preserve"> </v>
      </c>
      <c r="H27" s="24" t="str">
        <f xml:space="preserve"> IF(B27 = 0, " ", SUM($F$4:F27) * (-2) * E27)</f>
        <v xml:space="preserve"> </v>
      </c>
      <c r="I27" s="23" t="str">
        <f t="shared" si="11"/>
        <v xml:space="preserve"> </v>
      </c>
      <c r="J27" s="24" t="str">
        <f t="shared" si="12"/>
        <v xml:space="preserve"> </v>
      </c>
      <c r="K27" s="21" t="str">
        <f t="shared" si="13"/>
        <v xml:space="preserve"> </v>
      </c>
      <c r="L27" s="22" t="str">
        <f t="shared" si="14"/>
        <v xml:space="preserve"> </v>
      </c>
      <c r="M27" s="21" t="str">
        <f t="shared" si="5"/>
        <v xml:space="preserve"> </v>
      </c>
      <c r="N27" s="22" t="str">
        <f t="shared" si="15"/>
        <v xml:space="preserve"> </v>
      </c>
      <c r="O27" s="21" t="str">
        <f t="shared" si="0"/>
        <v xml:space="preserve"> </v>
      </c>
      <c r="P27" s="22" t="str">
        <f t="shared" si="1"/>
        <v xml:space="preserve"> </v>
      </c>
      <c r="Q27" s="21" t="str">
        <f t="shared" si="16"/>
        <v xml:space="preserve"> </v>
      </c>
      <c r="R27" s="22" t="str">
        <f t="shared" si="17"/>
        <v xml:space="preserve"> </v>
      </c>
      <c r="S27" s="21" t="str">
        <f t="shared" si="18"/>
        <v xml:space="preserve"> </v>
      </c>
      <c r="T27" s="25" t="e">
        <f>IF(B27 = 0, #N/A,IF(S27="Infinite",IF(E27&gt;=R27,1,0),IF(AD27 = 1, 0, _xlfn.T.DIST(S27,A27-1,TRUE))))</f>
        <v>#N/A</v>
      </c>
      <c r="W27" s="162" t="e">
        <f ca="1" xml:space="preserve"> (1.1*$Z$4 - 1)/(1.1/OFFSET($C$3, $Y$26,0) - 1)</f>
        <v>#VALUE!</v>
      </c>
      <c r="AA27" s="109" t="str">
        <f t="shared" si="2"/>
        <v xml:space="preserve"> </v>
      </c>
      <c r="AB27" s="22" t="str">
        <f t="shared" si="19"/>
        <v xml:space="preserve"> </v>
      </c>
      <c r="AC27" s="211" t="str">
        <f>IF(B27=0," ",COUNTIF(AB$4:$AB27,"Yes"))</f>
        <v xml:space="preserve"> </v>
      </c>
      <c r="AD27" s="212" t="str">
        <f xml:space="preserve"> IF(B27 = 0, " ",IF(A27 &gt;= $Y$4, 1, 0))</f>
        <v xml:space="preserve"> </v>
      </c>
    </row>
    <row r="28" spans="1:30" x14ac:dyDescent="0.25">
      <c r="A28" s="14">
        <f t="shared" si="4"/>
        <v>25</v>
      </c>
      <c r="B28" s="20">
        <f>'Data Input &amp; Results'!D29</f>
        <v>0</v>
      </c>
      <c r="C28" s="21" t="str">
        <f t="shared" si="7"/>
        <v xml:space="preserve"> </v>
      </c>
      <c r="D28" s="22" t="str">
        <f t="shared" si="8"/>
        <v xml:space="preserve"> </v>
      </c>
      <c r="E28" s="21" t="str">
        <f t="shared" si="9"/>
        <v xml:space="preserve"> </v>
      </c>
      <c r="F28" s="22" t="str">
        <f t="shared" si="10"/>
        <v xml:space="preserve"> </v>
      </c>
      <c r="G28" s="23" t="str">
        <f xml:space="preserve"> IF(B28 = 0, " ", SUMSQ($F$4:F28))</f>
        <v xml:space="preserve"> </v>
      </c>
      <c r="H28" s="24" t="str">
        <f xml:space="preserve"> IF(B28 = 0, " ", SUM($F$4:F28) * (-2) * E28)</f>
        <v xml:space="preserve"> </v>
      </c>
      <c r="I28" s="23" t="str">
        <f t="shared" si="11"/>
        <v xml:space="preserve"> </v>
      </c>
      <c r="J28" s="24" t="str">
        <f t="shared" si="12"/>
        <v xml:space="preserve"> </v>
      </c>
      <c r="K28" s="21" t="str">
        <f t="shared" si="13"/>
        <v xml:space="preserve"> </v>
      </c>
      <c r="L28" s="22" t="str">
        <f t="shared" si="14"/>
        <v xml:space="preserve"> </v>
      </c>
      <c r="M28" s="21" t="str">
        <f t="shared" si="5"/>
        <v xml:space="preserve"> </v>
      </c>
      <c r="N28" s="22" t="str">
        <f t="shared" si="15"/>
        <v xml:space="preserve"> </v>
      </c>
      <c r="O28" s="21" t="str">
        <f t="shared" si="0"/>
        <v xml:space="preserve"> </v>
      </c>
      <c r="P28" s="22" t="str">
        <f t="shared" si="1"/>
        <v xml:space="preserve"> </v>
      </c>
      <c r="Q28" s="21" t="str">
        <f t="shared" si="16"/>
        <v xml:space="preserve"> </v>
      </c>
      <c r="R28" s="22" t="str">
        <f t="shared" si="17"/>
        <v xml:space="preserve"> </v>
      </c>
      <c r="S28" s="21" t="str">
        <f t="shared" si="18"/>
        <v xml:space="preserve"> </v>
      </c>
      <c r="T28" s="25" t="e">
        <f t="shared" ref="T28:T53" si="20">IF(B28 = 0, #N/A,IF(S28="Infinite",IF(E28&gt;=R28,1,0),IF(AD28 = 1, 0, _xlfn.T.DIST(S28,A28-1,TRUE))))</f>
        <v>#N/A</v>
      </c>
      <c r="AA28" s="109" t="str">
        <f t="shared" si="2"/>
        <v xml:space="preserve"> </v>
      </c>
      <c r="AB28" s="22" t="str">
        <f t="shared" si="19"/>
        <v xml:space="preserve"> </v>
      </c>
      <c r="AC28" s="211" t="str">
        <f>IF(B28=0," ",COUNTIF(AB$4:$AB28,"Yes"))</f>
        <v xml:space="preserve"> </v>
      </c>
      <c r="AD28" s="212" t="str">
        <f t="shared" ref="AD28:AD53" si="21" xml:space="preserve"> IF(B28 = 0, " ",IF(A28 &gt;= $Y$4, 1, 0))</f>
        <v xml:space="preserve"> </v>
      </c>
    </row>
    <row r="29" spans="1:30" ht="15.75" thickBot="1" x14ac:dyDescent="0.3">
      <c r="A29" s="14">
        <f t="shared" si="4"/>
        <v>26</v>
      </c>
      <c r="B29" s="20">
        <f>'Data Input &amp; Results'!D30</f>
        <v>0</v>
      </c>
      <c r="C29" s="21" t="str">
        <f t="shared" si="7"/>
        <v xml:space="preserve"> </v>
      </c>
      <c r="D29" s="22" t="str">
        <f t="shared" si="8"/>
        <v xml:space="preserve"> </v>
      </c>
      <c r="E29" s="21" t="str">
        <f t="shared" si="9"/>
        <v xml:space="preserve"> </v>
      </c>
      <c r="F29" s="22" t="str">
        <f t="shared" si="10"/>
        <v xml:space="preserve"> </v>
      </c>
      <c r="G29" s="23" t="str">
        <f xml:space="preserve"> IF(B29 = 0, " ", SUMSQ($F$4:F29))</f>
        <v xml:space="preserve"> </v>
      </c>
      <c r="H29" s="24" t="str">
        <f xml:space="preserve"> IF(B29 = 0, " ", SUM($F$4:F29) * (-2) * E29)</f>
        <v xml:space="preserve"> </v>
      </c>
      <c r="I29" s="23" t="str">
        <f t="shared" si="11"/>
        <v xml:space="preserve"> </v>
      </c>
      <c r="J29" s="24" t="str">
        <f t="shared" si="12"/>
        <v xml:space="preserve"> </v>
      </c>
      <c r="K29" s="21" t="str">
        <f t="shared" si="13"/>
        <v xml:space="preserve"> </v>
      </c>
      <c r="L29" s="22" t="str">
        <f t="shared" si="14"/>
        <v xml:space="preserve"> </v>
      </c>
      <c r="M29" s="21" t="str">
        <f t="shared" si="5"/>
        <v xml:space="preserve"> </v>
      </c>
      <c r="N29" s="22" t="str">
        <f t="shared" si="15"/>
        <v xml:space="preserve"> </v>
      </c>
      <c r="O29" s="21" t="str">
        <f t="shared" si="0"/>
        <v xml:space="preserve"> </v>
      </c>
      <c r="P29" s="22" t="str">
        <f t="shared" si="1"/>
        <v xml:space="preserve"> </v>
      </c>
      <c r="Q29" s="21" t="str">
        <f t="shared" si="16"/>
        <v xml:space="preserve"> </v>
      </c>
      <c r="R29" s="22" t="str">
        <f t="shared" si="17"/>
        <v xml:space="preserve"> </v>
      </c>
      <c r="S29" s="21" t="str">
        <f t="shared" si="18"/>
        <v xml:space="preserve"> </v>
      </c>
      <c r="T29" s="25" t="e">
        <f t="shared" si="20"/>
        <v>#N/A</v>
      </c>
      <c r="AA29" s="109" t="str">
        <f t="shared" si="2"/>
        <v xml:space="preserve"> </v>
      </c>
      <c r="AB29" s="22" t="str">
        <f t="shared" si="19"/>
        <v xml:space="preserve"> </v>
      </c>
      <c r="AC29" s="211" t="str">
        <f>IF(B29=0," ",COUNTIF(AB$4:$AB29,"Yes"))</f>
        <v xml:space="preserve"> </v>
      </c>
      <c r="AD29" s="212" t="str">
        <f t="shared" si="21"/>
        <v xml:space="preserve"> </v>
      </c>
    </row>
    <row r="30" spans="1:30" ht="15.75" thickBot="1" x14ac:dyDescent="0.3">
      <c r="A30" s="14">
        <f t="shared" si="4"/>
        <v>27</v>
      </c>
      <c r="B30" s="20">
        <f>'Data Input &amp; Results'!D31</f>
        <v>0</v>
      </c>
      <c r="C30" s="21" t="str">
        <f t="shared" si="7"/>
        <v xml:space="preserve"> </v>
      </c>
      <c r="D30" s="22" t="str">
        <f t="shared" si="8"/>
        <v xml:space="preserve"> </v>
      </c>
      <c r="E30" s="21" t="str">
        <f t="shared" si="9"/>
        <v xml:space="preserve"> </v>
      </c>
      <c r="F30" s="22" t="str">
        <f t="shared" si="10"/>
        <v xml:space="preserve"> </v>
      </c>
      <c r="G30" s="23" t="str">
        <f xml:space="preserve"> IF(B30 = 0, " ", SUMSQ($F$4:F30))</f>
        <v xml:space="preserve"> </v>
      </c>
      <c r="H30" s="24" t="str">
        <f xml:space="preserve"> IF(B30 = 0, " ", SUM($F$4:F30) * (-2) * E30)</f>
        <v xml:space="preserve"> </v>
      </c>
      <c r="I30" s="23" t="str">
        <f t="shared" si="11"/>
        <v xml:space="preserve"> </v>
      </c>
      <c r="J30" s="24" t="str">
        <f t="shared" si="12"/>
        <v xml:space="preserve"> </v>
      </c>
      <c r="K30" s="21" t="str">
        <f t="shared" si="13"/>
        <v xml:space="preserve"> </v>
      </c>
      <c r="L30" s="22" t="str">
        <f t="shared" si="14"/>
        <v xml:space="preserve"> </v>
      </c>
      <c r="M30" s="21" t="str">
        <f t="shared" si="5"/>
        <v xml:space="preserve"> </v>
      </c>
      <c r="N30" s="22" t="str">
        <f t="shared" si="15"/>
        <v xml:space="preserve"> </v>
      </c>
      <c r="O30" s="21" t="str">
        <f t="shared" si="0"/>
        <v xml:space="preserve"> </v>
      </c>
      <c r="P30" s="22" t="str">
        <f t="shared" si="1"/>
        <v xml:space="preserve"> </v>
      </c>
      <c r="Q30" s="21" t="str">
        <f t="shared" si="16"/>
        <v xml:space="preserve"> </v>
      </c>
      <c r="R30" s="22" t="str">
        <f t="shared" si="17"/>
        <v xml:space="preserve"> </v>
      </c>
      <c r="S30" s="21" t="str">
        <f t="shared" si="18"/>
        <v xml:space="preserve"> </v>
      </c>
      <c r="T30" s="25" t="e">
        <f t="shared" si="20"/>
        <v>#N/A</v>
      </c>
      <c r="V30" s="201" t="s">
        <v>93</v>
      </c>
      <c r="W30" s="202"/>
      <c r="X30" s="203">
        <f>'Data Input &amp; Results'!$H$17</f>
        <v>0.15</v>
      </c>
      <c r="AA30" s="109" t="str">
        <f t="shared" si="2"/>
        <v xml:space="preserve"> </v>
      </c>
      <c r="AB30" s="22" t="str">
        <f t="shared" si="19"/>
        <v xml:space="preserve"> </v>
      </c>
      <c r="AC30" s="211" t="str">
        <f>IF(B30=0," ",COUNTIF(AB$4:$AB30,"Yes"))</f>
        <v xml:space="preserve"> </v>
      </c>
      <c r="AD30" s="212" t="str">
        <f t="shared" si="21"/>
        <v xml:space="preserve"> </v>
      </c>
    </row>
    <row r="31" spans="1:30" x14ac:dyDescent="0.25">
      <c r="A31" s="14">
        <f t="shared" si="4"/>
        <v>28</v>
      </c>
      <c r="B31" s="20">
        <f>'Data Input &amp; Results'!D32</f>
        <v>0</v>
      </c>
      <c r="C31" s="21" t="str">
        <f t="shared" si="7"/>
        <v xml:space="preserve"> </v>
      </c>
      <c r="D31" s="22" t="str">
        <f t="shared" si="8"/>
        <v xml:space="preserve"> </v>
      </c>
      <c r="E31" s="21" t="str">
        <f t="shared" si="9"/>
        <v xml:space="preserve"> </v>
      </c>
      <c r="F31" s="22" t="str">
        <f t="shared" si="10"/>
        <v xml:space="preserve"> </v>
      </c>
      <c r="G31" s="23" t="str">
        <f xml:space="preserve"> IF(B31 = 0, " ", SUMSQ($F$4:F31))</f>
        <v xml:space="preserve"> </v>
      </c>
      <c r="H31" s="24" t="str">
        <f xml:space="preserve"> IF(B31 = 0, " ", SUM($F$4:F31) * (-2) * E31)</f>
        <v xml:space="preserve"> </v>
      </c>
      <c r="I31" s="23" t="str">
        <f t="shared" si="11"/>
        <v xml:space="preserve"> </v>
      </c>
      <c r="J31" s="24" t="str">
        <f t="shared" si="12"/>
        <v xml:space="preserve"> </v>
      </c>
      <c r="K31" s="21" t="str">
        <f t="shared" si="13"/>
        <v xml:space="preserve"> </v>
      </c>
      <c r="L31" s="22" t="str">
        <f t="shared" si="14"/>
        <v xml:space="preserve"> </v>
      </c>
      <c r="M31" s="21" t="str">
        <f t="shared" si="5"/>
        <v xml:space="preserve"> </v>
      </c>
      <c r="N31" s="22" t="str">
        <f t="shared" si="15"/>
        <v xml:space="preserve"> </v>
      </c>
      <c r="O31" s="21" t="str">
        <f t="shared" si="0"/>
        <v xml:space="preserve"> </v>
      </c>
      <c r="P31" s="22" t="str">
        <f t="shared" si="1"/>
        <v xml:space="preserve"> </v>
      </c>
      <c r="Q31" s="21" t="str">
        <f t="shared" si="16"/>
        <v xml:space="preserve"> </v>
      </c>
      <c r="R31" s="22" t="str">
        <f t="shared" si="17"/>
        <v xml:space="preserve"> </v>
      </c>
      <c r="S31" s="21" t="str">
        <f t="shared" si="18"/>
        <v xml:space="preserve"> </v>
      </c>
      <c r="T31" s="25" t="e">
        <f t="shared" si="20"/>
        <v>#N/A</v>
      </c>
      <c r="AA31" s="109" t="str">
        <f t="shared" si="2"/>
        <v xml:space="preserve"> </v>
      </c>
      <c r="AB31" s="22" t="str">
        <f t="shared" si="19"/>
        <v xml:space="preserve"> </v>
      </c>
      <c r="AC31" s="211" t="str">
        <f>IF(B31=0," ",COUNTIF(AB$4:$AB31,"Yes"))</f>
        <v xml:space="preserve"> </v>
      </c>
      <c r="AD31" s="212" t="str">
        <f t="shared" si="21"/>
        <v xml:space="preserve"> </v>
      </c>
    </row>
    <row r="32" spans="1:30" x14ac:dyDescent="0.25">
      <c r="A32" s="14">
        <f t="shared" si="4"/>
        <v>29</v>
      </c>
      <c r="B32" s="20">
        <f>'Data Input &amp; Results'!D33</f>
        <v>0</v>
      </c>
      <c r="C32" s="21" t="str">
        <f t="shared" si="7"/>
        <v xml:space="preserve"> </v>
      </c>
      <c r="D32" s="22" t="str">
        <f t="shared" si="8"/>
        <v xml:space="preserve"> </v>
      </c>
      <c r="E32" s="21" t="str">
        <f t="shared" si="9"/>
        <v xml:space="preserve"> </v>
      </c>
      <c r="F32" s="22" t="str">
        <f t="shared" si="10"/>
        <v xml:space="preserve"> </v>
      </c>
      <c r="G32" s="23" t="str">
        <f xml:space="preserve"> IF(B32 = 0, " ", SUMSQ($F$4:F32))</f>
        <v xml:space="preserve"> </v>
      </c>
      <c r="H32" s="24" t="str">
        <f xml:space="preserve"> IF(B32 = 0, " ", SUM($F$4:F32) * (-2) * E32)</f>
        <v xml:space="preserve"> </v>
      </c>
      <c r="I32" s="23" t="str">
        <f t="shared" si="11"/>
        <v xml:space="preserve"> </v>
      </c>
      <c r="J32" s="24" t="str">
        <f t="shared" si="12"/>
        <v xml:space="preserve"> </v>
      </c>
      <c r="K32" s="21" t="str">
        <f t="shared" si="13"/>
        <v xml:space="preserve"> </v>
      </c>
      <c r="L32" s="22" t="str">
        <f t="shared" si="14"/>
        <v xml:space="preserve"> </v>
      </c>
      <c r="M32" s="21" t="str">
        <f t="shared" si="5"/>
        <v xml:space="preserve"> </v>
      </c>
      <c r="N32" s="22" t="str">
        <f t="shared" si="15"/>
        <v xml:space="preserve"> </v>
      </c>
      <c r="O32" s="21" t="str">
        <f t="shared" si="0"/>
        <v xml:space="preserve"> </v>
      </c>
      <c r="P32" s="22" t="str">
        <f t="shared" si="1"/>
        <v xml:space="preserve"> </v>
      </c>
      <c r="Q32" s="21" t="str">
        <f t="shared" si="16"/>
        <v xml:space="preserve"> </v>
      </c>
      <c r="R32" s="22" t="str">
        <f t="shared" si="17"/>
        <v xml:space="preserve"> </v>
      </c>
      <c r="S32" s="21" t="str">
        <f t="shared" si="18"/>
        <v xml:space="preserve"> </v>
      </c>
      <c r="T32" s="25" t="e">
        <f t="shared" si="20"/>
        <v>#N/A</v>
      </c>
      <c r="AA32" s="109" t="str">
        <f t="shared" si="2"/>
        <v xml:space="preserve"> </v>
      </c>
      <c r="AB32" s="22" t="str">
        <f t="shared" si="19"/>
        <v xml:space="preserve"> </v>
      </c>
      <c r="AC32" s="211" t="str">
        <f>IF(B32=0," ",COUNTIF(AB$4:$AB32,"Yes"))</f>
        <v xml:space="preserve"> </v>
      </c>
      <c r="AD32" s="212" t="str">
        <f t="shared" si="21"/>
        <v xml:space="preserve"> </v>
      </c>
    </row>
    <row r="33" spans="1:30" x14ac:dyDescent="0.25">
      <c r="A33" s="14">
        <f t="shared" si="4"/>
        <v>30</v>
      </c>
      <c r="B33" s="20">
        <f>'Data Input &amp; Results'!D34</f>
        <v>0</v>
      </c>
      <c r="C33" s="21" t="str">
        <f t="shared" si="7"/>
        <v xml:space="preserve"> </v>
      </c>
      <c r="D33" s="22" t="str">
        <f t="shared" si="8"/>
        <v xml:space="preserve"> </v>
      </c>
      <c r="E33" s="21" t="str">
        <f t="shared" si="9"/>
        <v xml:space="preserve"> </v>
      </c>
      <c r="F33" s="22" t="str">
        <f t="shared" si="10"/>
        <v xml:space="preserve"> </v>
      </c>
      <c r="G33" s="23" t="str">
        <f xml:space="preserve"> IF(B33 = 0, " ", SUMSQ($F$4:F33))</f>
        <v xml:space="preserve"> </v>
      </c>
      <c r="H33" s="24" t="str">
        <f xml:space="preserve"> IF(B33 = 0, " ", SUM($F$4:F33) * (-2) * E33)</f>
        <v xml:space="preserve"> </v>
      </c>
      <c r="I33" s="23" t="str">
        <f t="shared" si="11"/>
        <v xml:space="preserve"> </v>
      </c>
      <c r="J33" s="24" t="str">
        <f t="shared" si="12"/>
        <v xml:space="preserve"> </v>
      </c>
      <c r="K33" s="21" t="str">
        <f t="shared" si="13"/>
        <v xml:space="preserve"> </v>
      </c>
      <c r="L33" s="22" t="str">
        <f t="shared" si="14"/>
        <v xml:space="preserve"> </v>
      </c>
      <c r="M33" s="21" t="str">
        <f t="shared" si="5"/>
        <v xml:space="preserve"> </v>
      </c>
      <c r="N33" s="22" t="str">
        <f t="shared" si="15"/>
        <v xml:space="preserve"> </v>
      </c>
      <c r="O33" s="21" t="str">
        <f t="shared" si="0"/>
        <v xml:space="preserve"> </v>
      </c>
      <c r="P33" s="22" t="str">
        <f t="shared" si="1"/>
        <v xml:space="preserve"> </v>
      </c>
      <c r="Q33" s="21" t="str">
        <f t="shared" si="16"/>
        <v xml:space="preserve"> </v>
      </c>
      <c r="R33" s="22" t="str">
        <f t="shared" si="17"/>
        <v xml:space="preserve"> </v>
      </c>
      <c r="S33" s="21" t="str">
        <f t="shared" si="18"/>
        <v xml:space="preserve"> </v>
      </c>
      <c r="T33" s="25" t="e">
        <f t="shared" si="20"/>
        <v>#N/A</v>
      </c>
      <c r="AA33" s="109" t="str">
        <f t="shared" si="2"/>
        <v xml:space="preserve"> </v>
      </c>
      <c r="AB33" s="22" t="str">
        <f t="shared" si="19"/>
        <v xml:space="preserve"> </v>
      </c>
      <c r="AC33" s="211" t="str">
        <f>IF(B33=0," ",COUNTIF(AB$4:$AB33,"Yes"))</f>
        <v xml:space="preserve"> </v>
      </c>
      <c r="AD33" s="212" t="str">
        <f t="shared" si="21"/>
        <v xml:space="preserve"> </v>
      </c>
    </row>
    <row r="34" spans="1:30" x14ac:dyDescent="0.25">
      <c r="A34" s="14">
        <f t="shared" si="4"/>
        <v>31</v>
      </c>
      <c r="B34" s="20">
        <f>'Data Input &amp; Results'!D35</f>
        <v>0</v>
      </c>
      <c r="C34" s="21" t="str">
        <f t="shared" si="7"/>
        <v xml:space="preserve"> </v>
      </c>
      <c r="D34" s="22" t="str">
        <f t="shared" si="8"/>
        <v xml:space="preserve"> </v>
      </c>
      <c r="E34" s="21" t="str">
        <f t="shared" si="9"/>
        <v xml:space="preserve"> </v>
      </c>
      <c r="F34" s="22" t="str">
        <f t="shared" si="10"/>
        <v xml:space="preserve"> </v>
      </c>
      <c r="G34" s="23" t="str">
        <f xml:space="preserve"> IF(B34 = 0, " ", SUMSQ($F$4:F34))</f>
        <v xml:space="preserve"> </v>
      </c>
      <c r="H34" s="24" t="str">
        <f xml:space="preserve"> IF(B34 = 0, " ", SUM($F$4:F34) * (-2) * E34)</f>
        <v xml:space="preserve"> </v>
      </c>
      <c r="I34" s="23" t="str">
        <f t="shared" si="11"/>
        <v xml:space="preserve"> </v>
      </c>
      <c r="J34" s="24" t="str">
        <f t="shared" si="12"/>
        <v xml:space="preserve"> </v>
      </c>
      <c r="K34" s="21" t="str">
        <f t="shared" si="13"/>
        <v xml:space="preserve"> </v>
      </c>
      <c r="L34" s="22" t="str">
        <f t="shared" si="14"/>
        <v xml:space="preserve"> </v>
      </c>
      <c r="M34" s="21" t="str">
        <f t="shared" si="5"/>
        <v xml:space="preserve"> </v>
      </c>
      <c r="N34" s="22" t="str">
        <f t="shared" si="15"/>
        <v xml:space="preserve"> </v>
      </c>
      <c r="O34" s="21" t="str">
        <f t="shared" si="0"/>
        <v xml:space="preserve"> </v>
      </c>
      <c r="P34" s="22" t="str">
        <f t="shared" si="1"/>
        <v xml:space="preserve"> </v>
      </c>
      <c r="Q34" s="21" t="str">
        <f t="shared" si="16"/>
        <v xml:space="preserve"> </v>
      </c>
      <c r="R34" s="22" t="str">
        <f t="shared" si="17"/>
        <v xml:space="preserve"> </v>
      </c>
      <c r="S34" s="21" t="str">
        <f t="shared" si="18"/>
        <v xml:space="preserve"> </v>
      </c>
      <c r="T34" s="25" t="e">
        <f t="shared" si="20"/>
        <v>#N/A</v>
      </c>
      <c r="AA34" s="109" t="str">
        <f t="shared" si="2"/>
        <v xml:space="preserve"> </v>
      </c>
      <c r="AB34" s="22" t="str">
        <f t="shared" si="19"/>
        <v xml:space="preserve"> </v>
      </c>
      <c r="AC34" s="211" t="str">
        <f>IF(B34=0," ",COUNTIF(AB$4:$AB34,"Yes"))</f>
        <v xml:space="preserve"> </v>
      </c>
      <c r="AD34" s="212" t="str">
        <f t="shared" si="21"/>
        <v xml:space="preserve"> </v>
      </c>
    </row>
    <row r="35" spans="1:30" x14ac:dyDescent="0.25">
      <c r="A35" s="14">
        <f t="shared" si="4"/>
        <v>32</v>
      </c>
      <c r="B35" s="20">
        <f>'Data Input &amp; Results'!D36</f>
        <v>0</v>
      </c>
      <c r="C35" s="21" t="str">
        <f t="shared" si="7"/>
        <v xml:space="preserve"> </v>
      </c>
      <c r="D35" s="22" t="str">
        <f t="shared" si="8"/>
        <v xml:space="preserve"> </v>
      </c>
      <c r="E35" s="21" t="str">
        <f t="shared" si="9"/>
        <v xml:space="preserve"> </v>
      </c>
      <c r="F35" s="22" t="str">
        <f t="shared" si="10"/>
        <v xml:space="preserve"> </v>
      </c>
      <c r="G35" s="23" t="str">
        <f xml:space="preserve"> IF(B35 = 0, " ", SUMSQ($F$4:F35))</f>
        <v xml:space="preserve"> </v>
      </c>
      <c r="H35" s="24" t="str">
        <f xml:space="preserve"> IF(B35 = 0, " ", SUM($F$4:F35) * (-2) * E35)</f>
        <v xml:space="preserve"> </v>
      </c>
      <c r="I35" s="23" t="str">
        <f t="shared" si="11"/>
        <v xml:space="preserve"> </v>
      </c>
      <c r="J35" s="24" t="str">
        <f t="shared" si="12"/>
        <v xml:space="preserve"> </v>
      </c>
      <c r="K35" s="21" t="str">
        <f t="shared" si="13"/>
        <v xml:space="preserve"> </v>
      </c>
      <c r="L35" s="22" t="str">
        <f t="shared" si="14"/>
        <v xml:space="preserve"> </v>
      </c>
      <c r="M35" s="21" t="str">
        <f t="shared" si="5"/>
        <v xml:space="preserve"> </v>
      </c>
      <c r="N35" s="22" t="str">
        <f t="shared" si="15"/>
        <v xml:space="preserve"> </v>
      </c>
      <c r="O35" s="21" t="str">
        <f t="shared" si="0"/>
        <v xml:space="preserve"> </v>
      </c>
      <c r="P35" s="22" t="str">
        <f t="shared" si="1"/>
        <v xml:space="preserve"> </v>
      </c>
      <c r="Q35" s="21" t="str">
        <f t="shared" si="16"/>
        <v xml:space="preserve"> </v>
      </c>
      <c r="R35" s="22" t="str">
        <f t="shared" si="17"/>
        <v xml:space="preserve"> </v>
      </c>
      <c r="S35" s="21" t="str">
        <f t="shared" si="18"/>
        <v xml:space="preserve"> </v>
      </c>
      <c r="T35" s="25" t="e">
        <f t="shared" si="20"/>
        <v>#N/A</v>
      </c>
      <c r="AA35" s="109" t="str">
        <f t="shared" si="2"/>
        <v xml:space="preserve"> </v>
      </c>
      <c r="AB35" s="22" t="str">
        <f t="shared" si="19"/>
        <v xml:space="preserve"> </v>
      </c>
      <c r="AC35" s="211" t="str">
        <f>IF(B35=0," ",COUNTIF(AB$4:$AB35,"Yes"))</f>
        <v xml:space="preserve"> </v>
      </c>
      <c r="AD35" s="212" t="str">
        <f t="shared" si="21"/>
        <v xml:space="preserve"> </v>
      </c>
    </row>
    <row r="36" spans="1:30" x14ac:dyDescent="0.25">
      <c r="A36" s="14">
        <f t="shared" si="4"/>
        <v>33</v>
      </c>
      <c r="B36" s="20">
        <f>'Data Input &amp; Results'!D37</f>
        <v>0</v>
      </c>
      <c r="C36" s="21" t="str">
        <f t="shared" si="7"/>
        <v xml:space="preserve"> </v>
      </c>
      <c r="D36" s="22" t="str">
        <f t="shared" si="8"/>
        <v xml:space="preserve"> </v>
      </c>
      <c r="E36" s="21" t="str">
        <f t="shared" si="9"/>
        <v xml:space="preserve"> </v>
      </c>
      <c r="F36" s="22" t="str">
        <f t="shared" si="10"/>
        <v xml:space="preserve"> </v>
      </c>
      <c r="G36" s="23" t="str">
        <f xml:space="preserve"> IF(B36 = 0, " ", SUMSQ($F$4:F36))</f>
        <v xml:space="preserve"> </v>
      </c>
      <c r="H36" s="24" t="str">
        <f xml:space="preserve"> IF(B36 = 0, " ", SUM($F$4:F36) * (-2) * E36)</f>
        <v xml:space="preserve"> </v>
      </c>
      <c r="I36" s="23" t="str">
        <f t="shared" si="11"/>
        <v xml:space="preserve"> </v>
      </c>
      <c r="J36" s="24" t="str">
        <f t="shared" si="12"/>
        <v xml:space="preserve"> </v>
      </c>
      <c r="K36" s="21" t="str">
        <f t="shared" si="13"/>
        <v xml:space="preserve"> </v>
      </c>
      <c r="L36" s="22" t="str">
        <f t="shared" si="14"/>
        <v xml:space="preserve"> </v>
      </c>
      <c r="M36" s="21" t="str">
        <f t="shared" si="5"/>
        <v xml:space="preserve"> </v>
      </c>
      <c r="N36" s="22" t="str">
        <f t="shared" si="15"/>
        <v xml:space="preserve"> </v>
      </c>
      <c r="O36" s="21" t="str">
        <f t="shared" ref="O36:O53" si="22" xml:space="preserve"> IF(B36 = 0, " ", 1.1 * B36 / $X$4)</f>
        <v xml:space="preserve"> </v>
      </c>
      <c r="P36" s="22" t="str">
        <f t="shared" ref="P36:P53" si="23" xml:space="preserve"> IF(B36 = 0, " ", 1.1*$Z$4 - 1 + B36/$X$4)</f>
        <v xml:space="preserve"> </v>
      </c>
      <c r="Q36" s="21" t="str">
        <f t="shared" si="16"/>
        <v xml:space="preserve"> </v>
      </c>
      <c r="R36" s="22" t="str">
        <f t="shared" si="17"/>
        <v xml:space="preserve"> </v>
      </c>
      <c r="S36" s="21" t="str">
        <f t="shared" si="18"/>
        <v xml:space="preserve"> </v>
      </c>
      <c r="T36" s="25" t="e">
        <f t="shared" si="20"/>
        <v>#N/A</v>
      </c>
      <c r="AA36" s="109" t="str">
        <f t="shared" ref="AA36:AA53" si="24">IF(B36=0," ",($X$4-B36)/($Y$4-A36))</f>
        <v xml:space="preserve"> </v>
      </c>
      <c r="AB36" s="22" t="str">
        <f t="shared" si="19"/>
        <v xml:space="preserve"> </v>
      </c>
      <c r="AC36" s="211" t="str">
        <f>IF(B36=0," ",COUNTIF(AB$4:$AB36,"Yes"))</f>
        <v xml:space="preserve"> </v>
      </c>
      <c r="AD36" s="212" t="str">
        <f t="shared" si="21"/>
        <v xml:space="preserve"> </v>
      </c>
    </row>
    <row r="37" spans="1:30" x14ac:dyDescent="0.25">
      <c r="A37" s="14">
        <f t="shared" si="4"/>
        <v>34</v>
      </c>
      <c r="B37" s="20">
        <f>'Data Input &amp; Results'!D38</f>
        <v>0</v>
      </c>
      <c r="C37" s="21" t="str">
        <f t="shared" si="7"/>
        <v xml:space="preserve"> </v>
      </c>
      <c r="D37" s="22" t="str">
        <f t="shared" si="8"/>
        <v xml:space="preserve"> </v>
      </c>
      <c r="E37" s="21" t="str">
        <f t="shared" si="9"/>
        <v xml:space="preserve"> </v>
      </c>
      <c r="F37" s="22" t="str">
        <f t="shared" si="10"/>
        <v xml:space="preserve"> </v>
      </c>
      <c r="G37" s="23" t="str">
        <f xml:space="preserve"> IF(B37 = 0, " ", SUMSQ($F$4:F37))</f>
        <v xml:space="preserve"> </v>
      </c>
      <c r="H37" s="24" t="str">
        <f xml:space="preserve"> IF(B37 = 0, " ", SUM($F$4:F37) * (-2) * E37)</f>
        <v xml:space="preserve"> </v>
      </c>
      <c r="I37" s="23" t="str">
        <f t="shared" si="11"/>
        <v xml:space="preserve"> </v>
      </c>
      <c r="J37" s="24" t="str">
        <f t="shared" si="12"/>
        <v xml:space="preserve"> </v>
      </c>
      <c r="K37" s="21" t="str">
        <f t="shared" si="13"/>
        <v xml:space="preserve"> </v>
      </c>
      <c r="L37" s="22" t="str">
        <f t="shared" si="14"/>
        <v xml:space="preserve"> </v>
      </c>
      <c r="M37" s="21" t="str">
        <f t="shared" ref="M37:M53" si="25">IF(B37=0," ",IF($X$4=0,0,SQRT(($X$4-B37)/($X$4-B37/A37))))</f>
        <v xml:space="preserve"> </v>
      </c>
      <c r="N37" s="22" t="str">
        <f t="shared" si="15"/>
        <v xml:space="preserve"> </v>
      </c>
      <c r="O37" s="21" t="str">
        <f t="shared" si="22"/>
        <v xml:space="preserve"> </v>
      </c>
      <c r="P37" s="22" t="str">
        <f t="shared" si="23"/>
        <v xml:space="preserve"> </v>
      </c>
      <c r="Q37" s="21" t="str">
        <f t="shared" si="16"/>
        <v xml:space="preserve"> </v>
      </c>
      <c r="R37" s="22" t="str">
        <f t="shared" si="17"/>
        <v xml:space="preserve"> </v>
      </c>
      <c r="S37" s="21" t="str">
        <f t="shared" si="18"/>
        <v xml:space="preserve"> </v>
      </c>
      <c r="T37" s="25" t="e">
        <f t="shared" si="20"/>
        <v>#N/A</v>
      </c>
      <c r="AA37" s="109" t="str">
        <f t="shared" si="24"/>
        <v xml:space="preserve"> </v>
      </c>
      <c r="AB37" s="22" t="str">
        <f t="shared" si="19"/>
        <v xml:space="preserve"> </v>
      </c>
      <c r="AC37" s="211" t="str">
        <f>IF(B37=0," ",COUNTIF(AB$4:$AB37,"Yes"))</f>
        <v xml:space="preserve"> </v>
      </c>
      <c r="AD37" s="212" t="str">
        <f t="shared" si="21"/>
        <v xml:space="preserve"> </v>
      </c>
    </row>
    <row r="38" spans="1:30" x14ac:dyDescent="0.25">
      <c r="A38" s="14">
        <f t="shared" si="4"/>
        <v>35</v>
      </c>
      <c r="B38" s="20">
        <f>'Data Input &amp; Results'!D39</f>
        <v>0</v>
      </c>
      <c r="C38" s="21" t="str">
        <f t="shared" si="7"/>
        <v xml:space="preserve"> </v>
      </c>
      <c r="D38" s="22" t="str">
        <f t="shared" si="8"/>
        <v xml:space="preserve"> </v>
      </c>
      <c r="E38" s="21" t="str">
        <f t="shared" si="9"/>
        <v xml:space="preserve"> </v>
      </c>
      <c r="F38" s="22" t="str">
        <f t="shared" si="10"/>
        <v xml:space="preserve"> </v>
      </c>
      <c r="G38" s="23" t="str">
        <f xml:space="preserve"> IF(B38 = 0, " ", SUMSQ($F$4:F38))</f>
        <v xml:space="preserve"> </v>
      </c>
      <c r="H38" s="24" t="str">
        <f xml:space="preserve"> IF(B38 = 0, " ", SUM($F$4:F38) * (-2) * E38)</f>
        <v xml:space="preserve"> </v>
      </c>
      <c r="I38" s="23" t="str">
        <f t="shared" si="11"/>
        <v xml:space="preserve"> </v>
      </c>
      <c r="J38" s="24" t="str">
        <f t="shared" si="12"/>
        <v xml:space="preserve"> </v>
      </c>
      <c r="K38" s="21" t="str">
        <f t="shared" si="13"/>
        <v xml:space="preserve"> </v>
      </c>
      <c r="L38" s="22" t="str">
        <f t="shared" si="14"/>
        <v xml:space="preserve"> </v>
      </c>
      <c r="M38" s="21" t="str">
        <f t="shared" si="25"/>
        <v xml:space="preserve"> </v>
      </c>
      <c r="N38" s="22" t="str">
        <f t="shared" si="15"/>
        <v xml:space="preserve"> </v>
      </c>
      <c r="O38" s="21" t="str">
        <f t="shared" si="22"/>
        <v xml:space="preserve"> </v>
      </c>
      <c r="P38" s="22" t="str">
        <f t="shared" si="23"/>
        <v xml:space="preserve"> </v>
      </c>
      <c r="Q38" s="21" t="str">
        <f t="shared" si="16"/>
        <v xml:space="preserve"> </v>
      </c>
      <c r="R38" s="22" t="str">
        <f t="shared" si="17"/>
        <v xml:space="preserve"> </v>
      </c>
      <c r="S38" s="21" t="str">
        <f t="shared" si="18"/>
        <v xml:space="preserve"> </v>
      </c>
      <c r="T38" s="25" t="e">
        <f t="shared" si="20"/>
        <v>#N/A</v>
      </c>
      <c r="AA38" s="109" t="str">
        <f t="shared" si="24"/>
        <v xml:space="preserve"> </v>
      </c>
      <c r="AB38" s="22" t="str">
        <f t="shared" si="19"/>
        <v xml:space="preserve"> </v>
      </c>
      <c r="AC38" s="211" t="str">
        <f>IF(B38=0," ",COUNTIF(AB$4:$AB38,"Yes"))</f>
        <v xml:space="preserve"> </v>
      </c>
      <c r="AD38" s="212" t="str">
        <f t="shared" si="21"/>
        <v xml:space="preserve"> </v>
      </c>
    </row>
    <row r="39" spans="1:30" x14ac:dyDescent="0.25">
      <c r="A39" s="14">
        <f t="shared" si="4"/>
        <v>36</v>
      </c>
      <c r="B39" s="20">
        <f>'Data Input &amp; Results'!D40</f>
        <v>0</v>
      </c>
      <c r="C39" s="21" t="str">
        <f t="shared" si="7"/>
        <v xml:space="preserve"> </v>
      </c>
      <c r="D39" s="22" t="str">
        <f t="shared" si="8"/>
        <v xml:space="preserve"> </v>
      </c>
      <c r="E39" s="21" t="str">
        <f t="shared" si="9"/>
        <v xml:space="preserve"> </v>
      </c>
      <c r="F39" s="22" t="str">
        <f t="shared" si="10"/>
        <v xml:space="preserve"> </v>
      </c>
      <c r="G39" s="23" t="str">
        <f xml:space="preserve"> IF(B39 = 0, " ", SUMSQ($F$4:F39))</f>
        <v xml:space="preserve"> </v>
      </c>
      <c r="H39" s="24" t="str">
        <f xml:space="preserve"> IF(B39 = 0, " ", SUM($F$4:F39) * (-2) * E39)</f>
        <v xml:space="preserve"> </v>
      </c>
      <c r="I39" s="23" t="str">
        <f t="shared" si="11"/>
        <v xml:space="preserve"> </v>
      </c>
      <c r="J39" s="24" t="str">
        <f t="shared" si="12"/>
        <v xml:space="preserve"> </v>
      </c>
      <c r="K39" s="21" t="str">
        <f t="shared" si="13"/>
        <v xml:space="preserve"> </v>
      </c>
      <c r="L39" s="22" t="str">
        <f t="shared" si="14"/>
        <v xml:space="preserve"> </v>
      </c>
      <c r="M39" s="21" t="str">
        <f t="shared" si="25"/>
        <v xml:space="preserve"> </v>
      </c>
      <c r="N39" s="22" t="str">
        <f t="shared" si="15"/>
        <v xml:space="preserve"> </v>
      </c>
      <c r="O39" s="21" t="str">
        <f t="shared" si="22"/>
        <v xml:space="preserve"> </v>
      </c>
      <c r="P39" s="22" t="str">
        <f t="shared" si="23"/>
        <v xml:space="preserve"> </v>
      </c>
      <c r="Q39" s="21" t="str">
        <f t="shared" si="16"/>
        <v xml:space="preserve"> </v>
      </c>
      <c r="R39" s="22" t="str">
        <f t="shared" si="17"/>
        <v xml:space="preserve"> </v>
      </c>
      <c r="S39" s="21" t="str">
        <f t="shared" si="18"/>
        <v xml:space="preserve"> </v>
      </c>
      <c r="T39" s="25" t="e">
        <f t="shared" si="20"/>
        <v>#N/A</v>
      </c>
      <c r="AA39" s="109" t="str">
        <f t="shared" si="24"/>
        <v xml:space="preserve"> </v>
      </c>
      <c r="AB39" s="22" t="str">
        <f t="shared" si="19"/>
        <v xml:space="preserve"> </v>
      </c>
      <c r="AC39" s="211" t="str">
        <f>IF(B39=0," ",COUNTIF(AB$4:$AB39,"Yes"))</f>
        <v xml:space="preserve"> </v>
      </c>
      <c r="AD39" s="212" t="str">
        <f t="shared" si="21"/>
        <v xml:space="preserve"> </v>
      </c>
    </row>
    <row r="40" spans="1:30" x14ac:dyDescent="0.25">
      <c r="A40" s="14">
        <f t="shared" si="4"/>
        <v>37</v>
      </c>
      <c r="B40" s="20">
        <f>'Data Input &amp; Results'!D41</f>
        <v>0</v>
      </c>
      <c r="C40" s="21" t="str">
        <f t="shared" si="7"/>
        <v xml:space="preserve"> </v>
      </c>
      <c r="D40" s="22" t="str">
        <f t="shared" si="8"/>
        <v xml:space="preserve"> </v>
      </c>
      <c r="E40" s="21" t="str">
        <f t="shared" si="9"/>
        <v xml:space="preserve"> </v>
      </c>
      <c r="F40" s="22" t="str">
        <f t="shared" si="10"/>
        <v xml:space="preserve"> </v>
      </c>
      <c r="G40" s="23" t="str">
        <f xml:space="preserve"> IF(B40 = 0, " ", SUMSQ($F$4:F40))</f>
        <v xml:space="preserve"> </v>
      </c>
      <c r="H40" s="24" t="str">
        <f xml:space="preserve"> IF(B40 = 0, " ", SUM($F$4:F40) * (-2) * E40)</f>
        <v xml:space="preserve"> </v>
      </c>
      <c r="I40" s="23" t="str">
        <f t="shared" si="11"/>
        <v xml:space="preserve"> </v>
      </c>
      <c r="J40" s="24" t="str">
        <f t="shared" si="12"/>
        <v xml:space="preserve"> </v>
      </c>
      <c r="K40" s="21" t="str">
        <f t="shared" si="13"/>
        <v xml:space="preserve"> </v>
      </c>
      <c r="L40" s="22" t="str">
        <f t="shared" si="14"/>
        <v xml:space="preserve"> </v>
      </c>
      <c r="M40" s="21" t="str">
        <f t="shared" si="25"/>
        <v xml:space="preserve"> </v>
      </c>
      <c r="N40" s="22" t="str">
        <f t="shared" si="15"/>
        <v xml:space="preserve"> </v>
      </c>
      <c r="O40" s="21" t="str">
        <f t="shared" si="22"/>
        <v xml:space="preserve"> </v>
      </c>
      <c r="P40" s="22" t="str">
        <f t="shared" si="23"/>
        <v xml:space="preserve"> </v>
      </c>
      <c r="Q40" s="21" t="str">
        <f t="shared" si="16"/>
        <v xml:space="preserve"> </v>
      </c>
      <c r="R40" s="22" t="str">
        <f t="shared" si="17"/>
        <v xml:space="preserve"> </v>
      </c>
      <c r="S40" s="21" t="str">
        <f t="shared" si="18"/>
        <v xml:space="preserve"> </v>
      </c>
      <c r="T40" s="25" t="e">
        <f t="shared" si="20"/>
        <v>#N/A</v>
      </c>
      <c r="AA40" s="109" t="str">
        <f t="shared" si="24"/>
        <v xml:space="preserve"> </v>
      </c>
      <c r="AB40" s="22" t="str">
        <f t="shared" si="19"/>
        <v xml:space="preserve"> </v>
      </c>
      <c r="AC40" s="211" t="str">
        <f>IF(B40=0," ",COUNTIF(AB$4:$AB40,"Yes"))</f>
        <v xml:space="preserve"> </v>
      </c>
      <c r="AD40" s="212" t="str">
        <f t="shared" si="21"/>
        <v xml:space="preserve"> </v>
      </c>
    </row>
    <row r="41" spans="1:30" x14ac:dyDescent="0.25">
      <c r="A41" s="14">
        <f t="shared" si="4"/>
        <v>38</v>
      </c>
      <c r="B41" s="20">
        <f>'Data Input &amp; Results'!D42</f>
        <v>0</v>
      </c>
      <c r="C41" s="21" t="str">
        <f t="shared" si="7"/>
        <v xml:space="preserve"> </v>
      </c>
      <c r="D41" s="22" t="str">
        <f t="shared" si="8"/>
        <v xml:space="preserve"> </v>
      </c>
      <c r="E41" s="21" t="str">
        <f t="shared" si="9"/>
        <v xml:space="preserve"> </v>
      </c>
      <c r="F41" s="22" t="str">
        <f t="shared" si="10"/>
        <v xml:space="preserve"> </v>
      </c>
      <c r="G41" s="23" t="str">
        <f xml:space="preserve"> IF(B41 = 0, " ", SUMSQ($F$4:F41))</f>
        <v xml:space="preserve"> </v>
      </c>
      <c r="H41" s="24" t="str">
        <f xml:space="preserve"> IF(B41 = 0, " ", SUM($F$4:F41) * (-2) * E41)</f>
        <v xml:space="preserve"> </v>
      </c>
      <c r="I41" s="23" t="str">
        <f t="shared" si="11"/>
        <v xml:space="preserve"> </v>
      </c>
      <c r="J41" s="24" t="str">
        <f t="shared" si="12"/>
        <v xml:space="preserve"> </v>
      </c>
      <c r="K41" s="21" t="str">
        <f t="shared" si="13"/>
        <v xml:space="preserve"> </v>
      </c>
      <c r="L41" s="22" t="str">
        <f t="shared" si="14"/>
        <v xml:space="preserve"> </v>
      </c>
      <c r="M41" s="21" t="str">
        <f t="shared" si="25"/>
        <v xml:space="preserve"> </v>
      </c>
      <c r="N41" s="22" t="str">
        <f t="shared" si="15"/>
        <v xml:space="preserve"> </v>
      </c>
      <c r="O41" s="21" t="str">
        <f t="shared" si="22"/>
        <v xml:space="preserve"> </v>
      </c>
      <c r="P41" s="22" t="str">
        <f t="shared" si="23"/>
        <v xml:space="preserve"> </v>
      </c>
      <c r="Q41" s="21" t="str">
        <f t="shared" si="16"/>
        <v xml:space="preserve"> </v>
      </c>
      <c r="R41" s="22" t="str">
        <f t="shared" si="17"/>
        <v xml:space="preserve"> </v>
      </c>
      <c r="S41" s="21" t="str">
        <f t="shared" si="18"/>
        <v xml:space="preserve"> </v>
      </c>
      <c r="T41" s="25" t="e">
        <f t="shared" si="20"/>
        <v>#N/A</v>
      </c>
      <c r="AA41" s="109" t="str">
        <f t="shared" si="24"/>
        <v xml:space="preserve"> </v>
      </c>
      <c r="AB41" s="22" t="str">
        <f t="shared" si="19"/>
        <v xml:space="preserve"> </v>
      </c>
      <c r="AC41" s="211" t="str">
        <f>IF(B41=0," ",COUNTIF(AB$4:$AB41,"Yes"))</f>
        <v xml:space="preserve"> </v>
      </c>
      <c r="AD41" s="212" t="str">
        <f t="shared" si="21"/>
        <v xml:space="preserve"> </v>
      </c>
    </row>
    <row r="42" spans="1:30" x14ac:dyDescent="0.25">
      <c r="A42" s="14">
        <f t="shared" si="4"/>
        <v>39</v>
      </c>
      <c r="B42" s="20">
        <f>'Data Input &amp; Results'!D43</f>
        <v>0</v>
      </c>
      <c r="C42" s="21" t="str">
        <f t="shared" si="7"/>
        <v xml:space="preserve"> </v>
      </c>
      <c r="D42" s="22" t="str">
        <f t="shared" si="8"/>
        <v xml:space="preserve"> </v>
      </c>
      <c r="E42" s="21" t="str">
        <f t="shared" si="9"/>
        <v xml:space="preserve"> </v>
      </c>
      <c r="F42" s="22" t="str">
        <f t="shared" si="10"/>
        <v xml:space="preserve"> </v>
      </c>
      <c r="G42" s="23" t="str">
        <f xml:space="preserve"> IF(B42 = 0, " ", SUMSQ($F$4:F42))</f>
        <v xml:space="preserve"> </v>
      </c>
      <c r="H42" s="24" t="str">
        <f xml:space="preserve"> IF(B42 = 0, " ", SUM($F$4:F42) * (-2) * E42)</f>
        <v xml:space="preserve"> </v>
      </c>
      <c r="I42" s="23" t="str">
        <f t="shared" si="11"/>
        <v xml:space="preserve"> </v>
      </c>
      <c r="J42" s="24" t="str">
        <f t="shared" si="12"/>
        <v xml:space="preserve"> </v>
      </c>
      <c r="K42" s="21" t="str">
        <f t="shared" si="13"/>
        <v xml:space="preserve"> </v>
      </c>
      <c r="L42" s="22" t="str">
        <f t="shared" si="14"/>
        <v xml:space="preserve"> </v>
      </c>
      <c r="M42" s="21" t="str">
        <f t="shared" si="25"/>
        <v xml:space="preserve"> </v>
      </c>
      <c r="N42" s="22" t="str">
        <f t="shared" si="15"/>
        <v xml:space="preserve"> </v>
      </c>
      <c r="O42" s="21" t="str">
        <f t="shared" si="22"/>
        <v xml:space="preserve"> </v>
      </c>
      <c r="P42" s="22" t="str">
        <f t="shared" si="23"/>
        <v xml:space="preserve"> </v>
      </c>
      <c r="Q42" s="21" t="str">
        <f t="shared" si="16"/>
        <v xml:space="preserve"> </v>
      </c>
      <c r="R42" s="22" t="str">
        <f t="shared" si="17"/>
        <v xml:space="preserve"> </v>
      </c>
      <c r="S42" s="21" t="str">
        <f t="shared" si="18"/>
        <v xml:space="preserve"> </v>
      </c>
      <c r="T42" s="25" t="e">
        <f t="shared" si="20"/>
        <v>#N/A</v>
      </c>
      <c r="AA42" s="109" t="str">
        <f t="shared" si="24"/>
        <v xml:space="preserve"> </v>
      </c>
      <c r="AB42" s="22" t="str">
        <f t="shared" si="19"/>
        <v xml:space="preserve"> </v>
      </c>
      <c r="AC42" s="211" t="str">
        <f>IF(B42=0," ",COUNTIF(AB$4:$AB42,"Yes"))</f>
        <v xml:space="preserve"> </v>
      </c>
      <c r="AD42" s="212" t="str">
        <f t="shared" si="21"/>
        <v xml:space="preserve"> </v>
      </c>
    </row>
    <row r="43" spans="1:30" x14ac:dyDescent="0.25">
      <c r="A43" s="14">
        <f t="shared" si="4"/>
        <v>40</v>
      </c>
      <c r="B43" s="20">
        <f>'Data Input &amp; Results'!D44</f>
        <v>0</v>
      </c>
      <c r="C43" s="21" t="str">
        <f t="shared" si="7"/>
        <v xml:space="preserve"> </v>
      </c>
      <c r="D43" s="22" t="str">
        <f t="shared" si="8"/>
        <v xml:space="preserve"> </v>
      </c>
      <c r="E43" s="21" t="str">
        <f t="shared" si="9"/>
        <v xml:space="preserve"> </v>
      </c>
      <c r="F43" s="22" t="str">
        <f t="shared" si="10"/>
        <v xml:space="preserve"> </v>
      </c>
      <c r="G43" s="23" t="str">
        <f xml:space="preserve"> IF(B43 = 0, " ", SUMSQ($F$4:F43))</f>
        <v xml:space="preserve"> </v>
      </c>
      <c r="H43" s="24" t="str">
        <f xml:space="preserve"> IF(B43 = 0, " ", SUM($F$4:F43) * (-2) * E43)</f>
        <v xml:space="preserve"> </v>
      </c>
      <c r="I43" s="23" t="str">
        <f t="shared" si="11"/>
        <v xml:space="preserve"> </v>
      </c>
      <c r="J43" s="24" t="str">
        <f t="shared" si="12"/>
        <v xml:space="preserve"> </v>
      </c>
      <c r="K43" s="21" t="str">
        <f t="shared" si="13"/>
        <v xml:space="preserve"> </v>
      </c>
      <c r="L43" s="22" t="str">
        <f t="shared" si="14"/>
        <v xml:space="preserve"> </v>
      </c>
      <c r="M43" s="21" t="str">
        <f t="shared" si="25"/>
        <v xml:space="preserve"> </v>
      </c>
      <c r="N43" s="22" t="str">
        <f t="shared" si="15"/>
        <v xml:space="preserve"> </v>
      </c>
      <c r="O43" s="21" t="str">
        <f t="shared" si="22"/>
        <v xml:space="preserve"> </v>
      </c>
      <c r="P43" s="22" t="str">
        <f t="shared" si="23"/>
        <v xml:space="preserve"> </v>
      </c>
      <c r="Q43" s="21" t="str">
        <f t="shared" si="16"/>
        <v xml:space="preserve"> </v>
      </c>
      <c r="R43" s="22" t="str">
        <f t="shared" si="17"/>
        <v xml:space="preserve"> </v>
      </c>
      <c r="S43" s="21" t="str">
        <f t="shared" si="18"/>
        <v xml:space="preserve"> </v>
      </c>
      <c r="T43" s="25" t="e">
        <f t="shared" si="20"/>
        <v>#N/A</v>
      </c>
      <c r="AA43" s="109" t="str">
        <f t="shared" si="24"/>
        <v xml:space="preserve"> </v>
      </c>
      <c r="AB43" s="22" t="str">
        <f t="shared" si="19"/>
        <v xml:space="preserve"> </v>
      </c>
      <c r="AC43" s="211" t="str">
        <f>IF(B43=0," ",COUNTIF(AB$4:$AB43,"Yes"))</f>
        <v xml:space="preserve"> </v>
      </c>
      <c r="AD43" s="212" t="str">
        <f t="shared" si="21"/>
        <v xml:space="preserve"> </v>
      </c>
    </row>
    <row r="44" spans="1:30" x14ac:dyDescent="0.25">
      <c r="A44" s="14">
        <f t="shared" si="4"/>
        <v>41</v>
      </c>
      <c r="B44" s="20">
        <f>'Data Input &amp; Results'!D45</f>
        <v>0</v>
      </c>
      <c r="C44" s="21" t="str">
        <f t="shared" si="7"/>
        <v xml:space="preserve"> </v>
      </c>
      <c r="D44" s="22" t="str">
        <f t="shared" si="8"/>
        <v xml:space="preserve"> </v>
      </c>
      <c r="E44" s="21" t="str">
        <f t="shared" si="9"/>
        <v xml:space="preserve"> </v>
      </c>
      <c r="F44" s="22" t="str">
        <f t="shared" si="10"/>
        <v xml:space="preserve"> </v>
      </c>
      <c r="G44" s="23" t="str">
        <f xml:space="preserve"> IF(B44 = 0, " ", SUMSQ($F$4:F44))</f>
        <v xml:space="preserve"> </v>
      </c>
      <c r="H44" s="24" t="str">
        <f xml:space="preserve"> IF(B44 = 0, " ", SUM($F$4:F44) * (-2) * E44)</f>
        <v xml:space="preserve"> </v>
      </c>
      <c r="I44" s="23" t="str">
        <f t="shared" si="11"/>
        <v xml:space="preserve"> </v>
      </c>
      <c r="J44" s="24" t="str">
        <f t="shared" si="12"/>
        <v xml:space="preserve"> </v>
      </c>
      <c r="K44" s="21" t="str">
        <f t="shared" si="13"/>
        <v xml:space="preserve"> </v>
      </c>
      <c r="L44" s="22" t="str">
        <f t="shared" si="14"/>
        <v xml:space="preserve"> </v>
      </c>
      <c r="M44" s="21" t="str">
        <f t="shared" si="25"/>
        <v xml:space="preserve"> </v>
      </c>
      <c r="N44" s="22" t="str">
        <f t="shared" si="15"/>
        <v xml:space="preserve"> </v>
      </c>
      <c r="O44" s="21" t="str">
        <f t="shared" si="22"/>
        <v xml:space="preserve"> </v>
      </c>
      <c r="P44" s="22" t="str">
        <f t="shared" si="23"/>
        <v xml:space="preserve"> </v>
      </c>
      <c r="Q44" s="21" t="str">
        <f t="shared" si="16"/>
        <v xml:space="preserve"> </v>
      </c>
      <c r="R44" s="22" t="str">
        <f t="shared" si="17"/>
        <v xml:space="preserve"> </v>
      </c>
      <c r="S44" s="21" t="str">
        <f t="shared" si="18"/>
        <v xml:space="preserve"> </v>
      </c>
      <c r="T44" s="25" t="e">
        <f t="shared" si="20"/>
        <v>#N/A</v>
      </c>
      <c r="AA44" s="109" t="str">
        <f t="shared" si="24"/>
        <v xml:space="preserve"> </v>
      </c>
      <c r="AB44" s="22" t="str">
        <f t="shared" si="19"/>
        <v xml:space="preserve"> </v>
      </c>
      <c r="AC44" s="211" t="str">
        <f>IF(B44=0," ",COUNTIF(AB$4:$AB44,"Yes"))</f>
        <v xml:space="preserve"> </v>
      </c>
      <c r="AD44" s="212" t="str">
        <f t="shared" si="21"/>
        <v xml:space="preserve"> </v>
      </c>
    </row>
    <row r="45" spans="1:30" x14ac:dyDescent="0.25">
      <c r="A45" s="14">
        <f t="shared" si="4"/>
        <v>42</v>
      </c>
      <c r="B45" s="20">
        <f>'Data Input &amp; Results'!D46</f>
        <v>0</v>
      </c>
      <c r="C45" s="21" t="str">
        <f t="shared" si="7"/>
        <v xml:space="preserve"> </v>
      </c>
      <c r="D45" s="22" t="str">
        <f t="shared" si="8"/>
        <v xml:space="preserve"> </v>
      </c>
      <c r="E45" s="21" t="str">
        <f t="shared" si="9"/>
        <v xml:space="preserve"> </v>
      </c>
      <c r="F45" s="22" t="str">
        <f t="shared" si="10"/>
        <v xml:space="preserve"> </v>
      </c>
      <c r="G45" s="23" t="str">
        <f xml:space="preserve"> IF(B45 = 0, " ", SUMSQ($F$4:F45))</f>
        <v xml:space="preserve"> </v>
      </c>
      <c r="H45" s="24" t="str">
        <f xml:space="preserve"> IF(B45 = 0, " ", SUM($F$4:F45) * (-2) * E45)</f>
        <v xml:space="preserve"> </v>
      </c>
      <c r="I45" s="23" t="str">
        <f t="shared" si="11"/>
        <v xml:space="preserve"> </v>
      </c>
      <c r="J45" s="24" t="str">
        <f t="shared" si="12"/>
        <v xml:space="preserve"> </v>
      </c>
      <c r="K45" s="21" t="str">
        <f t="shared" si="13"/>
        <v xml:space="preserve"> </v>
      </c>
      <c r="L45" s="22" t="str">
        <f t="shared" si="14"/>
        <v xml:space="preserve"> </v>
      </c>
      <c r="M45" s="21" t="str">
        <f t="shared" si="25"/>
        <v xml:space="preserve"> </v>
      </c>
      <c r="N45" s="22" t="str">
        <f t="shared" si="15"/>
        <v xml:space="preserve"> </v>
      </c>
      <c r="O45" s="21" t="str">
        <f t="shared" si="22"/>
        <v xml:space="preserve"> </v>
      </c>
      <c r="P45" s="22" t="str">
        <f t="shared" si="23"/>
        <v xml:space="preserve"> </v>
      </c>
      <c r="Q45" s="21" t="str">
        <f t="shared" si="16"/>
        <v xml:space="preserve"> </v>
      </c>
      <c r="R45" s="22" t="str">
        <f t="shared" si="17"/>
        <v xml:space="preserve"> </v>
      </c>
      <c r="S45" s="21" t="str">
        <f t="shared" si="18"/>
        <v xml:space="preserve"> </v>
      </c>
      <c r="T45" s="25" t="e">
        <f t="shared" si="20"/>
        <v>#N/A</v>
      </c>
      <c r="AA45" s="109" t="str">
        <f t="shared" si="24"/>
        <v xml:space="preserve"> </v>
      </c>
      <c r="AB45" s="22" t="str">
        <f t="shared" si="19"/>
        <v xml:space="preserve"> </v>
      </c>
      <c r="AC45" s="211" t="str">
        <f>IF(B45=0," ",COUNTIF(AB$4:$AB45,"Yes"))</f>
        <v xml:space="preserve"> </v>
      </c>
      <c r="AD45" s="212" t="str">
        <f t="shared" si="21"/>
        <v xml:space="preserve"> </v>
      </c>
    </row>
    <row r="46" spans="1:30" x14ac:dyDescent="0.25">
      <c r="A46" s="14">
        <f t="shared" si="4"/>
        <v>43</v>
      </c>
      <c r="B46" s="20">
        <f>'Data Input &amp; Results'!D47</f>
        <v>0</v>
      </c>
      <c r="C46" s="21" t="str">
        <f t="shared" si="7"/>
        <v xml:space="preserve"> </v>
      </c>
      <c r="D46" s="22" t="str">
        <f t="shared" si="8"/>
        <v xml:space="preserve"> </v>
      </c>
      <c r="E46" s="21" t="str">
        <f t="shared" si="9"/>
        <v xml:space="preserve"> </v>
      </c>
      <c r="F46" s="22" t="str">
        <f t="shared" si="10"/>
        <v xml:space="preserve"> </v>
      </c>
      <c r="G46" s="23" t="str">
        <f xml:space="preserve"> IF(B46 = 0, " ", SUMSQ($F$4:F46))</f>
        <v xml:space="preserve"> </v>
      </c>
      <c r="H46" s="24" t="str">
        <f xml:space="preserve"> IF(B46 = 0, " ", SUM($F$4:F46) * (-2) * E46)</f>
        <v xml:space="preserve"> </v>
      </c>
      <c r="I46" s="23" t="str">
        <f t="shared" si="11"/>
        <v xml:space="preserve"> </v>
      </c>
      <c r="J46" s="24" t="str">
        <f t="shared" si="12"/>
        <v xml:space="preserve"> </v>
      </c>
      <c r="K46" s="21" t="str">
        <f t="shared" si="13"/>
        <v xml:space="preserve"> </v>
      </c>
      <c r="L46" s="22" t="str">
        <f t="shared" si="14"/>
        <v xml:space="preserve"> </v>
      </c>
      <c r="M46" s="21" t="str">
        <f t="shared" si="25"/>
        <v xml:space="preserve"> </v>
      </c>
      <c r="N46" s="22" t="str">
        <f t="shared" si="15"/>
        <v xml:space="preserve"> </v>
      </c>
      <c r="O46" s="21" t="str">
        <f t="shared" si="22"/>
        <v xml:space="preserve"> </v>
      </c>
      <c r="P46" s="22" t="str">
        <f t="shared" si="23"/>
        <v xml:space="preserve"> </v>
      </c>
      <c r="Q46" s="21" t="str">
        <f t="shared" si="16"/>
        <v xml:space="preserve"> </v>
      </c>
      <c r="R46" s="22" t="str">
        <f t="shared" si="17"/>
        <v xml:space="preserve"> </v>
      </c>
      <c r="S46" s="21" t="str">
        <f t="shared" si="18"/>
        <v xml:space="preserve"> </v>
      </c>
      <c r="T46" s="25" t="e">
        <f t="shared" si="20"/>
        <v>#N/A</v>
      </c>
      <c r="AA46" s="109" t="str">
        <f t="shared" si="24"/>
        <v xml:space="preserve"> </v>
      </c>
      <c r="AB46" s="22" t="str">
        <f t="shared" si="19"/>
        <v xml:space="preserve"> </v>
      </c>
      <c r="AC46" s="211" t="str">
        <f>IF(B46=0," ",COUNTIF(AB$4:$AB46,"Yes"))</f>
        <v xml:space="preserve"> </v>
      </c>
      <c r="AD46" s="212" t="str">
        <f t="shared" si="21"/>
        <v xml:space="preserve"> </v>
      </c>
    </row>
    <row r="47" spans="1:30" x14ac:dyDescent="0.25">
      <c r="A47" s="14">
        <f t="shared" si="4"/>
        <v>44</v>
      </c>
      <c r="B47" s="20">
        <f>'Data Input &amp; Results'!D48</f>
        <v>0</v>
      </c>
      <c r="C47" s="21" t="str">
        <f t="shared" si="7"/>
        <v xml:space="preserve"> </v>
      </c>
      <c r="D47" s="22" t="str">
        <f t="shared" si="8"/>
        <v xml:space="preserve"> </v>
      </c>
      <c r="E47" s="21" t="str">
        <f t="shared" si="9"/>
        <v xml:space="preserve"> </v>
      </c>
      <c r="F47" s="22" t="str">
        <f t="shared" si="10"/>
        <v xml:space="preserve"> </v>
      </c>
      <c r="G47" s="23" t="str">
        <f xml:space="preserve"> IF(B47 = 0, " ", SUMSQ($F$4:F47))</f>
        <v xml:space="preserve"> </v>
      </c>
      <c r="H47" s="24" t="str">
        <f xml:space="preserve"> IF(B47 = 0, " ", SUM($F$4:F47) * (-2) * E47)</f>
        <v xml:space="preserve"> </v>
      </c>
      <c r="I47" s="23" t="str">
        <f t="shared" si="11"/>
        <v xml:space="preserve"> </v>
      </c>
      <c r="J47" s="24" t="str">
        <f t="shared" si="12"/>
        <v xml:space="preserve"> </v>
      </c>
      <c r="K47" s="21" t="str">
        <f t="shared" si="13"/>
        <v xml:space="preserve"> </v>
      </c>
      <c r="L47" s="22" t="str">
        <f t="shared" si="14"/>
        <v xml:space="preserve"> </v>
      </c>
      <c r="M47" s="21" t="str">
        <f t="shared" si="25"/>
        <v xml:space="preserve"> </v>
      </c>
      <c r="N47" s="22" t="str">
        <f t="shared" si="15"/>
        <v xml:space="preserve"> </v>
      </c>
      <c r="O47" s="21" t="str">
        <f t="shared" si="22"/>
        <v xml:space="preserve"> </v>
      </c>
      <c r="P47" s="22" t="str">
        <f t="shared" si="23"/>
        <v xml:space="preserve"> </v>
      </c>
      <c r="Q47" s="21" t="str">
        <f t="shared" si="16"/>
        <v xml:space="preserve"> </v>
      </c>
      <c r="R47" s="22" t="str">
        <f t="shared" si="17"/>
        <v xml:space="preserve"> </v>
      </c>
      <c r="S47" s="21" t="str">
        <f t="shared" si="18"/>
        <v xml:space="preserve"> </v>
      </c>
      <c r="T47" s="25" t="e">
        <f t="shared" si="20"/>
        <v>#N/A</v>
      </c>
      <c r="AA47" s="109" t="str">
        <f t="shared" si="24"/>
        <v xml:space="preserve"> </v>
      </c>
      <c r="AB47" s="22" t="str">
        <f t="shared" si="19"/>
        <v xml:space="preserve"> </v>
      </c>
      <c r="AC47" s="211" t="str">
        <f>IF(B47=0," ",COUNTIF(AB$4:$AB47,"Yes"))</f>
        <v xml:space="preserve"> </v>
      </c>
      <c r="AD47" s="212" t="str">
        <f t="shared" si="21"/>
        <v xml:space="preserve"> </v>
      </c>
    </row>
    <row r="48" spans="1:30" x14ac:dyDescent="0.25">
      <c r="A48" s="14">
        <f t="shared" si="4"/>
        <v>45</v>
      </c>
      <c r="B48" s="20">
        <f>'Data Input &amp; Results'!D49</f>
        <v>0</v>
      </c>
      <c r="C48" s="21" t="str">
        <f t="shared" si="7"/>
        <v xml:space="preserve"> </v>
      </c>
      <c r="D48" s="22" t="str">
        <f t="shared" si="8"/>
        <v xml:space="preserve"> </v>
      </c>
      <c r="E48" s="21" t="str">
        <f t="shared" si="9"/>
        <v xml:space="preserve"> </v>
      </c>
      <c r="F48" s="22" t="str">
        <f t="shared" si="10"/>
        <v xml:space="preserve"> </v>
      </c>
      <c r="G48" s="23" t="str">
        <f xml:space="preserve"> IF(B48 = 0, " ", SUMSQ($F$4:F48))</f>
        <v xml:space="preserve"> </v>
      </c>
      <c r="H48" s="24" t="str">
        <f xml:space="preserve"> IF(B48 = 0, " ", SUM($F$4:F48) * (-2) * E48)</f>
        <v xml:space="preserve"> </v>
      </c>
      <c r="I48" s="23" t="str">
        <f t="shared" si="11"/>
        <v xml:space="preserve"> </v>
      </c>
      <c r="J48" s="24" t="str">
        <f t="shared" si="12"/>
        <v xml:space="preserve"> </v>
      </c>
      <c r="K48" s="21" t="str">
        <f t="shared" si="13"/>
        <v xml:space="preserve"> </v>
      </c>
      <c r="L48" s="22" t="str">
        <f t="shared" si="14"/>
        <v xml:space="preserve"> </v>
      </c>
      <c r="M48" s="21" t="str">
        <f t="shared" si="25"/>
        <v xml:space="preserve"> </v>
      </c>
      <c r="N48" s="22" t="str">
        <f t="shared" si="15"/>
        <v xml:space="preserve"> </v>
      </c>
      <c r="O48" s="21" t="str">
        <f t="shared" si="22"/>
        <v xml:space="preserve"> </v>
      </c>
      <c r="P48" s="22" t="str">
        <f t="shared" si="23"/>
        <v xml:space="preserve"> </v>
      </c>
      <c r="Q48" s="21" t="str">
        <f t="shared" si="16"/>
        <v xml:space="preserve"> </v>
      </c>
      <c r="R48" s="22" t="str">
        <f t="shared" si="17"/>
        <v xml:space="preserve"> </v>
      </c>
      <c r="S48" s="21" t="str">
        <f t="shared" si="18"/>
        <v xml:space="preserve"> </v>
      </c>
      <c r="T48" s="25" t="e">
        <f t="shared" si="20"/>
        <v>#N/A</v>
      </c>
      <c r="AA48" s="109" t="str">
        <f t="shared" si="24"/>
        <v xml:space="preserve"> </v>
      </c>
      <c r="AB48" s="22" t="str">
        <f t="shared" si="19"/>
        <v xml:space="preserve"> </v>
      </c>
      <c r="AC48" s="211" t="str">
        <f>IF(B48=0," ",COUNTIF(AB$4:$AB48,"Yes"))</f>
        <v xml:space="preserve"> </v>
      </c>
      <c r="AD48" s="212" t="str">
        <f t="shared" si="21"/>
        <v xml:space="preserve"> </v>
      </c>
    </row>
    <row r="49" spans="1:30" x14ac:dyDescent="0.25">
      <c r="A49" s="14">
        <f t="shared" si="4"/>
        <v>46</v>
      </c>
      <c r="B49" s="20">
        <f>'Data Input &amp; Results'!D50</f>
        <v>0</v>
      </c>
      <c r="C49" s="21" t="str">
        <f t="shared" si="7"/>
        <v xml:space="preserve"> </v>
      </c>
      <c r="D49" s="22" t="str">
        <f t="shared" si="8"/>
        <v xml:space="preserve"> </v>
      </c>
      <c r="E49" s="21" t="str">
        <f t="shared" si="9"/>
        <v xml:space="preserve"> </v>
      </c>
      <c r="F49" s="22" t="str">
        <f t="shared" si="10"/>
        <v xml:space="preserve"> </v>
      </c>
      <c r="G49" s="23" t="str">
        <f xml:space="preserve"> IF(B49 = 0, " ", SUMSQ($F$4:F49))</f>
        <v xml:space="preserve"> </v>
      </c>
      <c r="H49" s="24" t="str">
        <f xml:space="preserve"> IF(B49 = 0, " ", SUM($F$4:F49) * (-2) * E49)</f>
        <v xml:space="preserve"> </v>
      </c>
      <c r="I49" s="23" t="str">
        <f t="shared" si="11"/>
        <v xml:space="preserve"> </v>
      </c>
      <c r="J49" s="24" t="str">
        <f t="shared" si="12"/>
        <v xml:space="preserve"> </v>
      </c>
      <c r="K49" s="21" t="str">
        <f t="shared" si="13"/>
        <v xml:space="preserve"> </v>
      </c>
      <c r="L49" s="22" t="str">
        <f t="shared" si="14"/>
        <v xml:space="preserve"> </v>
      </c>
      <c r="M49" s="21" t="str">
        <f t="shared" si="25"/>
        <v xml:space="preserve"> </v>
      </c>
      <c r="N49" s="22" t="str">
        <f t="shared" si="15"/>
        <v xml:space="preserve"> </v>
      </c>
      <c r="O49" s="21" t="str">
        <f t="shared" si="22"/>
        <v xml:space="preserve"> </v>
      </c>
      <c r="P49" s="22" t="str">
        <f t="shared" si="23"/>
        <v xml:space="preserve"> </v>
      </c>
      <c r="Q49" s="21" t="str">
        <f t="shared" si="16"/>
        <v xml:space="preserve"> </v>
      </c>
      <c r="R49" s="22" t="str">
        <f t="shared" si="17"/>
        <v xml:space="preserve"> </v>
      </c>
      <c r="S49" s="21" t="str">
        <f t="shared" si="18"/>
        <v xml:space="preserve"> </v>
      </c>
      <c r="T49" s="25" t="e">
        <f t="shared" si="20"/>
        <v>#N/A</v>
      </c>
      <c r="AA49" s="109" t="str">
        <f t="shared" si="24"/>
        <v xml:space="preserve"> </v>
      </c>
      <c r="AB49" s="22" t="str">
        <f t="shared" si="19"/>
        <v xml:space="preserve"> </v>
      </c>
      <c r="AC49" s="211" t="str">
        <f>IF(B49=0," ",COUNTIF(AB$4:$AB49,"Yes"))</f>
        <v xml:space="preserve"> </v>
      </c>
      <c r="AD49" s="212" t="str">
        <f t="shared" si="21"/>
        <v xml:space="preserve"> </v>
      </c>
    </row>
    <row r="50" spans="1:30" x14ac:dyDescent="0.25">
      <c r="A50" s="14">
        <f t="shared" si="4"/>
        <v>47</v>
      </c>
      <c r="B50" s="20">
        <f>'Data Input &amp; Results'!D51</f>
        <v>0</v>
      </c>
      <c r="C50" s="21" t="str">
        <f t="shared" si="7"/>
        <v xml:space="preserve"> </v>
      </c>
      <c r="D50" s="22" t="str">
        <f t="shared" si="8"/>
        <v xml:space="preserve"> </v>
      </c>
      <c r="E50" s="21" t="str">
        <f t="shared" si="9"/>
        <v xml:space="preserve"> </v>
      </c>
      <c r="F50" s="22" t="str">
        <f t="shared" si="10"/>
        <v xml:space="preserve"> </v>
      </c>
      <c r="G50" s="23" t="str">
        <f xml:space="preserve"> IF(B50 = 0, " ", SUMSQ($F$4:F50))</f>
        <v xml:space="preserve"> </v>
      </c>
      <c r="H50" s="24" t="str">
        <f xml:space="preserve"> IF(B50 = 0, " ", SUM($F$4:F50) * (-2) * E50)</f>
        <v xml:space="preserve"> </v>
      </c>
      <c r="I50" s="23" t="str">
        <f t="shared" si="11"/>
        <v xml:space="preserve"> </v>
      </c>
      <c r="J50" s="24" t="str">
        <f t="shared" si="12"/>
        <v xml:space="preserve"> </v>
      </c>
      <c r="K50" s="21" t="str">
        <f t="shared" si="13"/>
        <v xml:space="preserve"> </v>
      </c>
      <c r="L50" s="22" t="str">
        <f t="shared" si="14"/>
        <v xml:space="preserve"> </v>
      </c>
      <c r="M50" s="21" t="str">
        <f t="shared" si="25"/>
        <v xml:space="preserve"> </v>
      </c>
      <c r="N50" s="22" t="str">
        <f t="shared" si="15"/>
        <v xml:space="preserve"> </v>
      </c>
      <c r="O50" s="21" t="str">
        <f t="shared" si="22"/>
        <v xml:space="preserve"> </v>
      </c>
      <c r="P50" s="22" t="str">
        <f t="shared" si="23"/>
        <v xml:space="preserve"> </v>
      </c>
      <c r="Q50" s="21" t="str">
        <f t="shared" si="16"/>
        <v xml:space="preserve"> </v>
      </c>
      <c r="R50" s="22" t="str">
        <f t="shared" si="17"/>
        <v xml:space="preserve"> </v>
      </c>
      <c r="S50" s="21" t="str">
        <f t="shared" si="18"/>
        <v xml:space="preserve"> </v>
      </c>
      <c r="T50" s="25" t="e">
        <f t="shared" si="20"/>
        <v>#N/A</v>
      </c>
      <c r="AA50" s="109" t="str">
        <f t="shared" si="24"/>
        <v xml:space="preserve"> </v>
      </c>
      <c r="AB50" s="22" t="str">
        <f t="shared" si="19"/>
        <v xml:space="preserve"> </v>
      </c>
      <c r="AC50" s="211" t="str">
        <f>IF(B50=0," ",COUNTIF(AB$4:$AB50,"Yes"))</f>
        <v xml:space="preserve"> </v>
      </c>
      <c r="AD50" s="212" t="str">
        <f t="shared" si="21"/>
        <v xml:space="preserve"> </v>
      </c>
    </row>
    <row r="51" spans="1:30" x14ac:dyDescent="0.25">
      <c r="A51" s="14">
        <f t="shared" si="4"/>
        <v>48</v>
      </c>
      <c r="B51" s="20">
        <f>'Data Input &amp; Results'!D52</f>
        <v>0</v>
      </c>
      <c r="C51" s="21" t="str">
        <f t="shared" si="7"/>
        <v xml:space="preserve"> </v>
      </c>
      <c r="D51" s="22" t="str">
        <f t="shared" si="8"/>
        <v xml:space="preserve"> </v>
      </c>
      <c r="E51" s="21" t="str">
        <f t="shared" si="9"/>
        <v xml:space="preserve"> </v>
      </c>
      <c r="F51" s="22" t="str">
        <f t="shared" si="10"/>
        <v xml:space="preserve"> </v>
      </c>
      <c r="G51" s="23" t="str">
        <f xml:space="preserve"> IF(B51 = 0, " ", SUMSQ($F$4:F51))</f>
        <v xml:space="preserve"> </v>
      </c>
      <c r="H51" s="24" t="str">
        <f xml:space="preserve"> IF(B51 = 0, " ", SUM($F$4:F51) * (-2) * E51)</f>
        <v xml:space="preserve"> </v>
      </c>
      <c r="I51" s="23" t="str">
        <f t="shared" si="11"/>
        <v xml:space="preserve"> </v>
      </c>
      <c r="J51" s="24" t="str">
        <f t="shared" si="12"/>
        <v xml:space="preserve"> </v>
      </c>
      <c r="K51" s="21" t="str">
        <f t="shared" si="13"/>
        <v xml:space="preserve"> </v>
      </c>
      <c r="L51" s="22" t="str">
        <f t="shared" si="14"/>
        <v xml:space="preserve"> </v>
      </c>
      <c r="M51" s="21" t="str">
        <f t="shared" si="25"/>
        <v xml:space="preserve"> </v>
      </c>
      <c r="N51" s="22" t="str">
        <f t="shared" si="15"/>
        <v xml:space="preserve"> </v>
      </c>
      <c r="O51" s="21" t="str">
        <f t="shared" si="22"/>
        <v xml:space="preserve"> </v>
      </c>
      <c r="P51" s="22" t="str">
        <f t="shared" si="23"/>
        <v xml:space="preserve"> </v>
      </c>
      <c r="Q51" s="21" t="str">
        <f t="shared" si="16"/>
        <v xml:space="preserve"> </v>
      </c>
      <c r="R51" s="22" t="str">
        <f t="shared" si="17"/>
        <v xml:space="preserve"> </v>
      </c>
      <c r="S51" s="21" t="str">
        <f t="shared" si="18"/>
        <v xml:space="preserve"> </v>
      </c>
      <c r="T51" s="25" t="e">
        <f t="shared" si="20"/>
        <v>#N/A</v>
      </c>
      <c r="AA51" s="109" t="str">
        <f t="shared" si="24"/>
        <v xml:space="preserve"> </v>
      </c>
      <c r="AB51" s="22" t="str">
        <f t="shared" si="19"/>
        <v xml:space="preserve"> </v>
      </c>
      <c r="AC51" s="211" t="str">
        <f>IF(B51=0," ",COUNTIF(AB$4:$AB51,"Yes"))</f>
        <v xml:space="preserve"> </v>
      </c>
      <c r="AD51" s="212" t="str">
        <f t="shared" si="21"/>
        <v xml:space="preserve"> </v>
      </c>
    </row>
    <row r="52" spans="1:30" x14ac:dyDescent="0.25">
      <c r="A52" s="14">
        <f t="shared" si="4"/>
        <v>49</v>
      </c>
      <c r="B52" s="20">
        <f>'Data Input &amp; Results'!D53</f>
        <v>0</v>
      </c>
      <c r="C52" s="21" t="str">
        <f t="shared" si="7"/>
        <v xml:space="preserve"> </v>
      </c>
      <c r="D52" s="22" t="str">
        <f t="shared" si="8"/>
        <v xml:space="preserve"> </v>
      </c>
      <c r="E52" s="21" t="str">
        <f t="shared" si="9"/>
        <v xml:space="preserve"> </v>
      </c>
      <c r="F52" s="22" t="str">
        <f t="shared" si="10"/>
        <v xml:space="preserve"> </v>
      </c>
      <c r="G52" s="23" t="str">
        <f xml:space="preserve"> IF(B52 = 0, " ", SUMSQ($F$4:F52))</f>
        <v xml:space="preserve"> </v>
      </c>
      <c r="H52" s="24" t="str">
        <f xml:space="preserve"> IF(B52 = 0, " ", SUM($F$4:F52) * (-2) * E52)</f>
        <v xml:space="preserve"> </v>
      </c>
      <c r="I52" s="23" t="str">
        <f t="shared" si="11"/>
        <v xml:space="preserve"> </v>
      </c>
      <c r="J52" s="24" t="str">
        <f t="shared" si="12"/>
        <v xml:space="preserve"> </v>
      </c>
      <c r="K52" s="21" t="str">
        <f t="shared" si="13"/>
        <v xml:space="preserve"> </v>
      </c>
      <c r="L52" s="22" t="str">
        <f t="shared" si="14"/>
        <v xml:space="preserve"> </v>
      </c>
      <c r="M52" s="21" t="str">
        <f t="shared" si="25"/>
        <v xml:space="preserve"> </v>
      </c>
      <c r="N52" s="22" t="str">
        <f t="shared" si="15"/>
        <v xml:space="preserve"> </v>
      </c>
      <c r="O52" s="21" t="str">
        <f t="shared" si="22"/>
        <v xml:space="preserve"> </v>
      </c>
      <c r="P52" s="22" t="str">
        <f t="shared" si="23"/>
        <v xml:space="preserve"> </v>
      </c>
      <c r="Q52" s="21" t="str">
        <f t="shared" si="16"/>
        <v xml:space="preserve"> </v>
      </c>
      <c r="R52" s="22" t="str">
        <f t="shared" si="17"/>
        <v xml:space="preserve"> </v>
      </c>
      <c r="S52" s="21" t="str">
        <f t="shared" si="18"/>
        <v xml:space="preserve"> </v>
      </c>
      <c r="T52" s="25" t="e">
        <f t="shared" si="20"/>
        <v>#N/A</v>
      </c>
      <c r="AA52" s="109" t="str">
        <f t="shared" si="24"/>
        <v xml:space="preserve"> </v>
      </c>
      <c r="AB52" s="22" t="str">
        <f t="shared" si="19"/>
        <v xml:space="preserve"> </v>
      </c>
      <c r="AC52" s="211" t="str">
        <f>IF(B52=0," ",COUNTIF(AB$4:$AB52,"Yes"))</f>
        <v xml:space="preserve"> </v>
      </c>
      <c r="AD52" s="212" t="str">
        <f t="shared" si="21"/>
        <v xml:space="preserve"> </v>
      </c>
    </row>
    <row r="53" spans="1:30" ht="15.75" thickBot="1" x14ac:dyDescent="0.3">
      <c r="A53" s="26">
        <f t="shared" si="4"/>
        <v>50</v>
      </c>
      <c r="B53" s="27">
        <f>'Data Input &amp; Results'!D54</f>
        <v>0</v>
      </c>
      <c r="C53" s="28" t="str">
        <f t="shared" si="7"/>
        <v xml:space="preserve"> </v>
      </c>
      <c r="D53" s="29" t="str">
        <f t="shared" si="8"/>
        <v xml:space="preserve"> </v>
      </c>
      <c r="E53" s="28" t="str">
        <f t="shared" si="9"/>
        <v xml:space="preserve"> </v>
      </c>
      <c r="F53" s="29" t="str">
        <f t="shared" si="10"/>
        <v xml:space="preserve"> </v>
      </c>
      <c r="G53" s="30" t="str">
        <f xml:space="preserve"> IF(B53 = 0, " ", SUMSQ($F$4:F53))</f>
        <v xml:space="preserve"> </v>
      </c>
      <c r="H53" s="31" t="str">
        <f xml:space="preserve"> IF(B53 = 0, " ", SUM($F$4:F53) * (-2) * E53)</f>
        <v xml:space="preserve"> </v>
      </c>
      <c r="I53" s="30" t="str">
        <f t="shared" si="11"/>
        <v xml:space="preserve"> </v>
      </c>
      <c r="J53" s="31" t="str">
        <f t="shared" si="12"/>
        <v xml:space="preserve"> </v>
      </c>
      <c r="K53" s="28" t="str">
        <f t="shared" si="13"/>
        <v xml:space="preserve"> </v>
      </c>
      <c r="L53" s="29" t="str">
        <f t="shared" si="14"/>
        <v xml:space="preserve"> </v>
      </c>
      <c r="M53" s="28" t="str">
        <f t="shared" si="25"/>
        <v xml:space="preserve"> </v>
      </c>
      <c r="N53" s="29" t="str">
        <f t="shared" si="15"/>
        <v xml:space="preserve"> </v>
      </c>
      <c r="O53" s="28" t="str">
        <f t="shared" si="22"/>
        <v xml:space="preserve"> </v>
      </c>
      <c r="P53" s="29" t="str">
        <f t="shared" si="23"/>
        <v xml:space="preserve"> </v>
      </c>
      <c r="Q53" s="28" t="str">
        <f t="shared" si="16"/>
        <v xml:space="preserve"> </v>
      </c>
      <c r="R53" s="29" t="str">
        <f t="shared" si="17"/>
        <v xml:space="preserve"> </v>
      </c>
      <c r="S53" s="28" t="str">
        <f t="shared" si="18"/>
        <v xml:space="preserve"> </v>
      </c>
      <c r="T53" s="32" t="e">
        <f t="shared" si="20"/>
        <v>#N/A</v>
      </c>
      <c r="AA53" s="109" t="str">
        <f t="shared" si="24"/>
        <v xml:space="preserve"> </v>
      </c>
      <c r="AB53" s="22" t="str">
        <f t="shared" si="19"/>
        <v xml:space="preserve"> </v>
      </c>
      <c r="AC53" s="211" t="str">
        <f>IF(B53=0," ",COUNTIF(AB$4:$AB53,"Yes"))</f>
        <v xml:space="preserve"> </v>
      </c>
      <c r="AD53" s="213" t="str">
        <f t="shared" si="21"/>
        <v xml:space="preserve"> </v>
      </c>
    </row>
    <row r="54" spans="1:30" x14ac:dyDescent="0.25">
      <c r="A54" s="33"/>
      <c r="AA54" s="133"/>
      <c r="AB54" s="133"/>
      <c r="AC54" s="134"/>
    </row>
    <row r="56" spans="1:30" x14ac:dyDescent="0.25">
      <c r="B56" s="52"/>
    </row>
    <row r="57" spans="1:30" x14ac:dyDescent="0.25">
      <c r="B57" s="145"/>
    </row>
    <row r="58" spans="1:30" x14ac:dyDescent="0.25">
      <c r="B58" s="145"/>
    </row>
    <row r="59" spans="1:30" x14ac:dyDescent="0.25">
      <c r="B59" s="146"/>
    </row>
  </sheetData>
  <conditionalFormatting sqref="T5:T53">
    <cfRule type="expression" dxfId="1" priority="1">
      <formula xml:space="preserve"> ISNA(T5:T53)</formula>
    </cfRule>
  </conditionalFormatting>
  <pageMargins left="0.7" right="0.7" top="0.75" bottom="0.75" header="0.3" footer="0.3"/>
  <pageSetup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59"/>
  <sheetViews>
    <sheetView workbookViewId="0">
      <pane xSplit="1" ySplit="3" topLeftCell="D4" activePane="bottomRight" state="frozen"/>
      <selection pane="topRight" activeCell="B1" sqref="B1"/>
      <selection pane="bottomLeft" activeCell="A4" sqref="A4"/>
      <selection pane="bottomRight" activeCell="W36" sqref="W36"/>
    </sheetView>
  </sheetViews>
  <sheetFormatPr defaultRowHeight="15" x14ac:dyDescent="0.25"/>
  <cols>
    <col min="2" max="3" width="15.7109375" customWidth="1"/>
    <col min="23" max="27" width="15.7109375" customWidth="1"/>
  </cols>
  <sheetData>
    <row r="1" spans="1:31" ht="41.25" customHeight="1" thickTop="1" thickBot="1" x14ac:dyDescent="0.3">
      <c r="A1" s="204"/>
      <c r="B1" s="205" t="s">
        <v>43</v>
      </c>
      <c r="C1" s="35"/>
      <c r="D1" s="35"/>
      <c r="E1" s="35"/>
      <c r="F1" s="35"/>
      <c r="G1" s="35"/>
      <c r="H1" s="35"/>
      <c r="I1" s="35"/>
      <c r="J1" s="35"/>
      <c r="K1" s="35"/>
      <c r="L1" s="35"/>
      <c r="M1" s="35"/>
      <c r="N1" s="35"/>
      <c r="O1" s="35"/>
      <c r="P1" s="35"/>
      <c r="Q1" s="35"/>
      <c r="R1" s="35"/>
      <c r="S1" s="35"/>
      <c r="T1" s="35"/>
      <c r="U1" s="206"/>
      <c r="V1" s="1"/>
      <c r="W1" s="1"/>
      <c r="X1" s="1"/>
      <c r="Y1" s="1"/>
      <c r="Z1" s="1"/>
      <c r="AA1" s="1"/>
      <c r="AB1" s="1"/>
      <c r="AC1" s="1"/>
      <c r="AD1" s="1"/>
      <c r="AE1" s="2"/>
    </row>
    <row r="2" spans="1:31" ht="6" customHeight="1" thickTop="1" x14ac:dyDescent="0.25">
      <c r="A2" s="3"/>
      <c r="B2" s="4"/>
      <c r="C2" s="4"/>
      <c r="D2" s="4"/>
      <c r="E2" s="4"/>
      <c r="F2" s="4"/>
      <c r="G2" s="4"/>
      <c r="H2" s="4"/>
      <c r="I2" s="4"/>
      <c r="J2" s="4"/>
      <c r="K2" s="4"/>
      <c r="L2" s="4"/>
      <c r="M2" s="4"/>
      <c r="N2" s="4"/>
      <c r="O2" s="4"/>
      <c r="P2" s="4"/>
      <c r="Q2" s="4"/>
      <c r="R2" s="4"/>
      <c r="S2" s="4"/>
      <c r="T2" s="5"/>
      <c r="U2" s="6"/>
      <c r="V2" s="6"/>
      <c r="W2" s="6"/>
      <c r="X2" s="6"/>
      <c r="Y2" s="6"/>
      <c r="Z2" s="6"/>
      <c r="AA2" s="6"/>
      <c r="AB2" s="6"/>
      <c r="AC2" s="6"/>
      <c r="AD2" s="6"/>
      <c r="AE2" s="6"/>
    </row>
    <row r="3" spans="1:31" ht="19.5" thickBot="1" x14ac:dyDescent="0.3">
      <c r="A3" s="7" t="s">
        <v>1</v>
      </c>
      <c r="B3" s="58" t="s">
        <v>24</v>
      </c>
      <c r="C3" s="59" t="s">
        <v>25</v>
      </c>
      <c r="D3" s="8" t="s">
        <v>36</v>
      </c>
      <c r="E3" s="8" t="s">
        <v>37</v>
      </c>
      <c r="F3" s="8" t="s">
        <v>38</v>
      </c>
      <c r="G3" s="8" t="s">
        <v>39</v>
      </c>
      <c r="H3" s="9" t="s">
        <v>7</v>
      </c>
      <c r="I3" s="9" t="s">
        <v>8</v>
      </c>
      <c r="J3" s="10" t="s">
        <v>44</v>
      </c>
      <c r="K3" s="10" t="s">
        <v>9</v>
      </c>
      <c r="L3" s="9" t="s">
        <v>10</v>
      </c>
      <c r="M3" s="9" t="s">
        <v>11</v>
      </c>
      <c r="N3" s="11" t="s">
        <v>12</v>
      </c>
      <c r="O3" s="11" t="s">
        <v>40</v>
      </c>
      <c r="P3" s="10" t="s">
        <v>14</v>
      </c>
      <c r="Q3" s="10" t="s">
        <v>15</v>
      </c>
      <c r="R3" s="10" t="s">
        <v>45</v>
      </c>
      <c r="S3" s="10" t="s">
        <v>41</v>
      </c>
      <c r="T3" s="10" t="s">
        <v>18</v>
      </c>
      <c r="U3" s="12" t="s">
        <v>19</v>
      </c>
      <c r="W3" s="148" t="s">
        <v>34</v>
      </c>
      <c r="X3" s="151" t="s">
        <v>35</v>
      </c>
      <c r="Y3" s="144" t="s">
        <v>26</v>
      </c>
      <c r="Z3" s="144" t="s">
        <v>27</v>
      </c>
      <c r="AA3" s="149" t="s">
        <v>42</v>
      </c>
      <c r="AB3" s="139" t="s">
        <v>56</v>
      </c>
      <c r="AC3" s="112" t="s">
        <v>57</v>
      </c>
      <c r="AD3" s="112" t="s">
        <v>60</v>
      </c>
      <c r="AE3" s="209" t="s">
        <v>95</v>
      </c>
    </row>
    <row r="4" spans="1:31" ht="15.75" thickBot="1" x14ac:dyDescent="0.3">
      <c r="A4" s="14">
        <f xml:space="preserve"> 1</f>
        <v>1</v>
      </c>
      <c r="B4" s="60">
        <f>'Data Input &amp; Results'!B5</f>
        <v>0</v>
      </c>
      <c r="C4" s="56">
        <f>'Data Input &amp; Results'!C5</f>
        <v>0</v>
      </c>
      <c r="D4" s="16" t="str">
        <f xml:space="preserve"> IF($B4 = 0, " ", B4 / C4)</f>
        <v xml:space="preserve"> </v>
      </c>
      <c r="E4" s="17" t="str">
        <f xml:space="preserve"> IF($B4 = 0, " ", D4)</f>
        <v xml:space="preserve"> </v>
      </c>
      <c r="F4" s="16" t="str">
        <f xml:space="preserve"> IF($B4 = 0, " ", LN(D4))</f>
        <v xml:space="preserve"> </v>
      </c>
      <c r="G4" s="17" t="str">
        <f xml:space="preserve"> IF($B4 = 0, " ", LN(E4))</f>
        <v xml:space="preserve"> </v>
      </c>
      <c r="H4" s="18"/>
      <c r="I4" s="18"/>
      <c r="J4" s="18"/>
      <c r="K4" s="18"/>
      <c r="L4" s="18"/>
      <c r="M4" s="18"/>
      <c r="N4" s="18"/>
      <c r="O4" s="18"/>
      <c r="P4" s="16" t="str">
        <f t="shared" ref="P4:P35" si="0" xml:space="preserve"> IF(C4 = 0, " ", 1.1 * B4 / $Y$4)</f>
        <v xml:space="preserve"> </v>
      </c>
      <c r="Q4" s="17" t="str">
        <f t="shared" ref="Q4:Q35" si="1" xml:space="preserve"> IF(C4 = 0, " ", 1.1*$AA$4 - 1 + B4/$Y$4)</f>
        <v xml:space="preserve"> </v>
      </c>
      <c r="R4" s="16" t="str">
        <f xml:space="preserve"> IF(C4 = 0, " ", P4 / Q4)</f>
        <v xml:space="preserve"> </v>
      </c>
      <c r="S4" s="17" t="str">
        <f xml:space="preserve"> IF(C4 = 0, " ", LN(R4))</f>
        <v xml:space="preserve"> </v>
      </c>
      <c r="T4" s="18"/>
      <c r="U4" s="19"/>
      <c r="W4" s="150" t="str">
        <f ca="1" xml:space="preserve"> IF(X4 = 0, " ", IF(W26 &lt; Y30, "Indeterminate", OFFSET(U4, X4,0)))</f>
        <v xml:space="preserve"> </v>
      </c>
      <c r="X4" s="143">
        <f>COUNT(U5:U53)</f>
        <v>0</v>
      </c>
      <c r="Y4" s="152">
        <f>'Data Input &amp; Results'!$E$5</f>
        <v>0</v>
      </c>
      <c r="Z4" s="152">
        <f>'Data Input &amp; Results'!$F$5</f>
        <v>0</v>
      </c>
      <c r="AA4" s="153" t="str">
        <f xml:space="preserve"> IF($Y$4 = 0, " ", $Z$4/ $Y$4)</f>
        <v xml:space="preserve"> </v>
      </c>
      <c r="AB4" s="147" t="str">
        <f t="shared" ref="AB4:AB35" si="2">IF(B4=0," ",($Y$4-B4)/($Z$4-C4))</f>
        <v xml:space="preserve"> </v>
      </c>
      <c r="AC4" s="111" t="str">
        <f xml:space="preserve"> IF(B4 = 0, " ",IF(B4/$Y$4 &gt;= $Y$30, IF(AB4 &gt; 1.1, "Yes","No"), "No"))</f>
        <v xml:space="preserve"> </v>
      </c>
      <c r="AD4" s="210" t="str">
        <f>IF(B4=0," ",COUNTIF($AC$4:AC4,"Yes"))</f>
        <v xml:space="preserve"> </v>
      </c>
      <c r="AE4" s="212" t="str">
        <f xml:space="preserve"> IF(B4 = 0, " ", IF(C4 &gt;= $Z$4, 1, 0))</f>
        <v xml:space="preserve"> </v>
      </c>
    </row>
    <row r="5" spans="1:31" x14ac:dyDescent="0.25">
      <c r="A5" s="14">
        <f t="shared" ref="A5:A53" si="3" xml:space="preserve"> A4 + 1</f>
        <v>2</v>
      </c>
      <c r="B5" s="60">
        <f>'Data Input &amp; Results'!B6</f>
        <v>0</v>
      </c>
      <c r="C5" s="61">
        <f>'Data Input &amp; Results'!C6</f>
        <v>0</v>
      </c>
      <c r="D5" s="21" t="str">
        <f xml:space="preserve"> IF($B5 = 0, " ", B5 / C5)</f>
        <v xml:space="preserve"> </v>
      </c>
      <c r="E5" s="22" t="str">
        <f xml:space="preserve"> IF($B5 = 0, " ", (B5 - B4) / (C5 - C4))</f>
        <v xml:space="preserve"> </v>
      </c>
      <c r="F5" s="21" t="str">
        <f xml:space="preserve"> IF($B5 = 0, " ", LN(D5))</f>
        <v xml:space="preserve"> </v>
      </c>
      <c r="G5" s="22" t="str">
        <f xml:space="preserve"> IF($B5 = 0, " ", LN(E5))</f>
        <v xml:space="preserve"> </v>
      </c>
      <c r="H5" s="23" t="str">
        <f xml:space="preserve"> IF(C5 = 0, " ", SUMSQ($G$4:G5))</f>
        <v xml:space="preserve"> </v>
      </c>
      <c r="I5" s="24" t="str">
        <f xml:space="preserve"> IF(C5 = 0, " ", SUM($G$4:G5) * (-2) * F5)</f>
        <v xml:space="preserve"> </v>
      </c>
      <c r="J5" s="23" t="str">
        <f xml:space="preserve"> IF(C5 = 0, " ", A5 * F5^2)</f>
        <v xml:space="preserve"> </v>
      </c>
      <c r="K5" s="24" t="str">
        <f xml:space="preserve"> IF(C5 = 0, " ", SUM(H5:J5))</f>
        <v xml:space="preserve"> </v>
      </c>
      <c r="L5" s="21" t="str">
        <f xml:space="preserve"> IF(C5 = 0, " ", SQRT(K5 / (A5 - 1)))</f>
        <v xml:space="preserve"> </v>
      </c>
      <c r="M5" s="22" t="str">
        <f xml:space="preserve"> IF(C5 = 0, " ", L5/SQRT(A5))</f>
        <v xml:space="preserve"> </v>
      </c>
      <c r="N5" s="21" t="str">
        <f t="shared" ref="N5:N36" si="4">IF(C5 = 0," ",IF($Y$4 = 0,0,SQRT(($Y$4-B5)/($Y$4-B5/A5))))</f>
        <v xml:space="preserve"> </v>
      </c>
      <c r="O5" s="22" t="str">
        <f xml:space="preserve"> IF(C5 = 0, " ", M5 * N5)</f>
        <v xml:space="preserve"> </v>
      </c>
      <c r="P5" s="21" t="str">
        <f t="shared" si="0"/>
        <v xml:space="preserve"> </v>
      </c>
      <c r="Q5" s="22" t="str">
        <f t="shared" si="1"/>
        <v xml:space="preserve"> </v>
      </c>
      <c r="R5" s="21" t="str">
        <f xml:space="preserve"> IF(C5 = 0, " ", P5 / Q5)</f>
        <v xml:space="preserve"> </v>
      </c>
      <c r="S5" s="22" t="str">
        <f xml:space="preserve"> IF(C5 = 0, " ", LN(R5))</f>
        <v xml:space="preserve"> </v>
      </c>
      <c r="T5" s="21" t="str">
        <f>IF(C5 = 0," ",IF(O5=0,"Infinite",(F5-S5)/O5))</f>
        <v xml:space="preserve"> </v>
      </c>
      <c r="U5" s="25" t="e">
        <f t="shared" ref="U5:U27" si="5">IF(C5 = 0, #N/A,IF(T5="Infinite",IF(F5&gt;=S5,1,0), IF(AE5 = 1, 0, _xlfn.T.DIST(T5,A5-1,TRUE))))</f>
        <v>#N/A</v>
      </c>
      <c r="AB5" s="109" t="str">
        <f t="shared" si="2"/>
        <v xml:space="preserve"> </v>
      </c>
      <c r="AC5" s="22" t="str">
        <f xml:space="preserve"> IF(B5 = 0, " ",IF(B5/$Y$4 &gt;= $Y$30, IF(AB5 &gt; 1.1, "Yes","No"), "No"))</f>
        <v xml:space="preserve"> </v>
      </c>
      <c r="AD5" s="211" t="str">
        <f>IF(B5=0," ",COUNTIF($AC$4:AC5,"Yes"))</f>
        <v xml:space="preserve"> </v>
      </c>
      <c r="AE5" s="212" t="str">
        <f xml:space="preserve"> IF(B5 = 0, " ", IF(C5 &gt;= $Z$4, 1, 0))</f>
        <v xml:space="preserve"> </v>
      </c>
    </row>
    <row r="6" spans="1:31" x14ac:dyDescent="0.25">
      <c r="A6" s="14">
        <f t="shared" si="3"/>
        <v>3</v>
      </c>
      <c r="B6" s="60">
        <f>'Data Input &amp; Results'!B7</f>
        <v>0</v>
      </c>
      <c r="C6" s="61">
        <f>'Data Input &amp; Results'!C7</f>
        <v>0</v>
      </c>
      <c r="D6" s="21" t="str">
        <f t="shared" ref="D6:D53" si="6" xml:space="preserve"> IF($B6 = 0, " ", B6 / C6)</f>
        <v xml:space="preserve"> </v>
      </c>
      <c r="E6" s="22" t="str">
        <f t="shared" ref="E6:E53" si="7" xml:space="preserve"> IF($B6 = 0, " ", (B6 - B5) / (C6 - C5))</f>
        <v xml:space="preserve"> </v>
      </c>
      <c r="F6" s="21" t="str">
        <f t="shared" ref="F6:G53" si="8" xml:space="preserve"> IF($B6 = 0, " ", LN(D6))</f>
        <v xml:space="preserve"> </v>
      </c>
      <c r="G6" s="22" t="str">
        <f t="shared" si="8"/>
        <v xml:space="preserve"> </v>
      </c>
      <c r="H6" s="23" t="str">
        <f xml:space="preserve"> IF(C6 = 0, " ", SUMSQ($G$4:G6))</f>
        <v xml:space="preserve"> </v>
      </c>
      <c r="I6" s="24" t="str">
        <f xml:space="preserve"> IF(C6 = 0, " ", SUM($G$4:G6) * (-2) * F6)</f>
        <v xml:space="preserve"> </v>
      </c>
      <c r="J6" s="23" t="str">
        <f t="shared" ref="J6:J53" si="9" xml:space="preserve"> IF(C6 = 0, " ", A6 * F6^2)</f>
        <v xml:space="preserve"> </v>
      </c>
      <c r="K6" s="24" t="str">
        <f t="shared" ref="K6:K53" si="10" xml:space="preserve"> IF(C6 = 0, " ", SUM(H6:J6))</f>
        <v xml:space="preserve"> </v>
      </c>
      <c r="L6" s="21" t="str">
        <f t="shared" ref="L6:L53" si="11" xml:space="preserve"> IF(C6 = 0, " ", SQRT(K6 / (A6 - 1)))</f>
        <v xml:space="preserve"> </v>
      </c>
      <c r="M6" s="22" t="str">
        <f t="shared" ref="M6:M53" si="12" xml:space="preserve"> IF(C6 = 0, " ", L6/SQRT(A6))</f>
        <v xml:space="preserve"> </v>
      </c>
      <c r="N6" s="21" t="str">
        <f t="shared" si="4"/>
        <v xml:space="preserve"> </v>
      </c>
      <c r="O6" s="22" t="str">
        <f t="shared" ref="O6:O53" si="13" xml:space="preserve"> IF(C6 = 0, " ", M6 * N6)</f>
        <v xml:space="preserve"> </v>
      </c>
      <c r="P6" s="21" t="str">
        <f t="shared" si="0"/>
        <v xml:space="preserve"> </v>
      </c>
      <c r="Q6" s="22" t="str">
        <f t="shared" si="1"/>
        <v xml:space="preserve"> </v>
      </c>
      <c r="R6" s="21" t="str">
        <f t="shared" ref="R6:R53" si="14" xml:space="preserve"> IF(C6 = 0, " ", P6 / Q6)</f>
        <v xml:space="preserve"> </v>
      </c>
      <c r="S6" s="22" t="str">
        <f t="shared" ref="S6:S53" si="15" xml:space="preserve"> IF(C6 = 0, " ", LN(R6))</f>
        <v xml:space="preserve"> </v>
      </c>
      <c r="T6" s="21" t="str">
        <f t="shared" ref="T6:T53" si="16">IF(C6 = 0," ",IF(O6=0,"Infinite",(F6-S6)/O6))</f>
        <v xml:space="preserve"> </v>
      </c>
      <c r="U6" s="25" t="e">
        <f t="shared" si="5"/>
        <v>#N/A</v>
      </c>
      <c r="AB6" s="109" t="str">
        <f t="shared" si="2"/>
        <v xml:space="preserve"> </v>
      </c>
      <c r="AC6" s="22" t="str">
        <f t="shared" ref="AC6:AC54" si="17" xml:space="preserve"> IF(B6 = 0, " ",IF(B6/$Y$4 &gt;= $Y$30, IF(AB6 &gt; 1.1, "Yes","No"), "No"))</f>
        <v xml:space="preserve"> </v>
      </c>
      <c r="AD6" s="211" t="str">
        <f>IF(B6=0," ",COUNTIF($AC$4:AC6,"Yes"))</f>
        <v xml:space="preserve"> </v>
      </c>
      <c r="AE6" s="212" t="str">
        <f t="shared" ref="AE6:AE54" si="18" xml:space="preserve"> IF(B6 = 0, " ", IF(C6 &gt;= $Z$4, 1, 0))</f>
        <v xml:space="preserve"> </v>
      </c>
    </row>
    <row r="7" spans="1:31" x14ac:dyDescent="0.25">
      <c r="A7" s="14">
        <f t="shared" si="3"/>
        <v>4</v>
      </c>
      <c r="B7" s="60">
        <f>'Data Input &amp; Results'!B8</f>
        <v>0</v>
      </c>
      <c r="C7" s="61">
        <f>'Data Input &amp; Results'!C8</f>
        <v>0</v>
      </c>
      <c r="D7" s="21" t="str">
        <f t="shared" si="6"/>
        <v xml:space="preserve"> </v>
      </c>
      <c r="E7" s="22" t="str">
        <f t="shared" si="7"/>
        <v xml:space="preserve"> </v>
      </c>
      <c r="F7" s="21" t="str">
        <f t="shared" si="8"/>
        <v xml:space="preserve"> </v>
      </c>
      <c r="G7" s="22" t="str">
        <f t="shared" si="8"/>
        <v xml:space="preserve"> </v>
      </c>
      <c r="H7" s="23" t="str">
        <f xml:space="preserve"> IF(C7 = 0, " ", SUMSQ($G$4:G7))</f>
        <v xml:space="preserve"> </v>
      </c>
      <c r="I7" s="24" t="str">
        <f xml:space="preserve"> IF(C7 = 0, " ", SUM($G$4:G7) * (-2) * F7)</f>
        <v xml:space="preserve"> </v>
      </c>
      <c r="J7" s="23" t="str">
        <f t="shared" si="9"/>
        <v xml:space="preserve"> </v>
      </c>
      <c r="K7" s="24" t="str">
        <f t="shared" si="10"/>
        <v xml:space="preserve"> </v>
      </c>
      <c r="L7" s="21" t="str">
        <f t="shared" si="11"/>
        <v xml:space="preserve"> </v>
      </c>
      <c r="M7" s="22" t="str">
        <f t="shared" si="12"/>
        <v xml:space="preserve"> </v>
      </c>
      <c r="N7" s="21" t="str">
        <f t="shared" si="4"/>
        <v xml:space="preserve"> </v>
      </c>
      <c r="O7" s="22" t="str">
        <f t="shared" si="13"/>
        <v xml:space="preserve"> </v>
      </c>
      <c r="P7" s="21" t="str">
        <f t="shared" si="0"/>
        <v xml:space="preserve"> </v>
      </c>
      <c r="Q7" s="22" t="str">
        <f t="shared" si="1"/>
        <v xml:space="preserve"> </v>
      </c>
      <c r="R7" s="21" t="str">
        <f t="shared" si="14"/>
        <v xml:space="preserve"> </v>
      </c>
      <c r="S7" s="22" t="str">
        <f t="shared" si="15"/>
        <v xml:space="preserve"> </v>
      </c>
      <c r="T7" s="21" t="str">
        <f t="shared" si="16"/>
        <v xml:space="preserve"> </v>
      </c>
      <c r="U7" s="25" t="e">
        <f t="shared" si="5"/>
        <v>#N/A</v>
      </c>
      <c r="AB7" s="109" t="str">
        <f t="shared" si="2"/>
        <v xml:space="preserve"> </v>
      </c>
      <c r="AC7" s="22" t="str">
        <f t="shared" si="17"/>
        <v xml:space="preserve"> </v>
      </c>
      <c r="AD7" s="211" t="str">
        <f>IF(B7=0," ",COUNTIF($AC$4:AC7,"Yes"))</f>
        <v xml:space="preserve"> </v>
      </c>
      <c r="AE7" s="212" t="str">
        <f t="shared" si="18"/>
        <v xml:space="preserve"> </v>
      </c>
    </row>
    <row r="8" spans="1:31" x14ac:dyDescent="0.25">
      <c r="A8" s="14">
        <f t="shared" si="3"/>
        <v>5</v>
      </c>
      <c r="B8" s="60">
        <f>'Data Input &amp; Results'!B9</f>
        <v>0</v>
      </c>
      <c r="C8" s="61">
        <f>'Data Input &amp; Results'!C9</f>
        <v>0</v>
      </c>
      <c r="D8" s="21" t="str">
        <f t="shared" si="6"/>
        <v xml:space="preserve"> </v>
      </c>
      <c r="E8" s="22" t="str">
        <f t="shared" si="7"/>
        <v xml:space="preserve"> </v>
      </c>
      <c r="F8" s="21" t="str">
        <f t="shared" si="8"/>
        <v xml:space="preserve"> </v>
      </c>
      <c r="G8" s="22" t="str">
        <f t="shared" si="8"/>
        <v xml:space="preserve"> </v>
      </c>
      <c r="H8" s="23" t="str">
        <f xml:space="preserve"> IF(C8 = 0, " ", SUMSQ($G$4:G8))</f>
        <v xml:space="preserve"> </v>
      </c>
      <c r="I8" s="24" t="str">
        <f xml:space="preserve"> IF(C8 = 0, " ", SUM($G$4:G8) * (-2) * F8)</f>
        <v xml:space="preserve"> </v>
      </c>
      <c r="J8" s="23" t="str">
        <f t="shared" si="9"/>
        <v xml:space="preserve"> </v>
      </c>
      <c r="K8" s="24" t="str">
        <f t="shared" si="10"/>
        <v xml:space="preserve"> </v>
      </c>
      <c r="L8" s="21" t="str">
        <f t="shared" si="11"/>
        <v xml:space="preserve"> </v>
      </c>
      <c r="M8" s="22" t="str">
        <f t="shared" si="12"/>
        <v xml:space="preserve"> </v>
      </c>
      <c r="N8" s="21" t="str">
        <f t="shared" si="4"/>
        <v xml:space="preserve"> </v>
      </c>
      <c r="O8" s="22" t="str">
        <f t="shared" si="13"/>
        <v xml:space="preserve"> </v>
      </c>
      <c r="P8" s="21" t="str">
        <f t="shared" si="0"/>
        <v xml:space="preserve"> </v>
      </c>
      <c r="Q8" s="22" t="str">
        <f t="shared" si="1"/>
        <v xml:space="preserve"> </v>
      </c>
      <c r="R8" s="21" t="str">
        <f t="shared" si="14"/>
        <v xml:space="preserve"> </v>
      </c>
      <c r="S8" s="22" t="str">
        <f t="shared" si="15"/>
        <v xml:space="preserve"> </v>
      </c>
      <c r="T8" s="21" t="str">
        <f t="shared" si="16"/>
        <v xml:space="preserve"> </v>
      </c>
      <c r="U8" s="25" t="e">
        <f t="shared" si="5"/>
        <v>#N/A</v>
      </c>
      <c r="AB8" s="109" t="str">
        <f t="shared" si="2"/>
        <v xml:space="preserve"> </v>
      </c>
      <c r="AC8" s="22" t="str">
        <f t="shared" si="17"/>
        <v xml:space="preserve"> </v>
      </c>
      <c r="AD8" s="211" t="str">
        <f>IF(B8=0," ",COUNTIF($AC$4:AC8,"Yes"))</f>
        <v xml:space="preserve"> </v>
      </c>
      <c r="AE8" s="212" t="str">
        <f t="shared" si="18"/>
        <v xml:space="preserve"> </v>
      </c>
    </row>
    <row r="9" spans="1:31" x14ac:dyDescent="0.25">
      <c r="A9" s="14">
        <f t="shared" si="3"/>
        <v>6</v>
      </c>
      <c r="B9" s="60">
        <f>'Data Input &amp; Results'!B10</f>
        <v>0</v>
      </c>
      <c r="C9" s="61">
        <f>'Data Input &amp; Results'!C10</f>
        <v>0</v>
      </c>
      <c r="D9" s="21" t="str">
        <f t="shared" si="6"/>
        <v xml:space="preserve"> </v>
      </c>
      <c r="E9" s="22" t="str">
        <f t="shared" si="7"/>
        <v xml:space="preserve"> </v>
      </c>
      <c r="F9" s="21" t="str">
        <f t="shared" si="8"/>
        <v xml:space="preserve"> </v>
      </c>
      <c r="G9" s="22" t="str">
        <f t="shared" si="8"/>
        <v xml:space="preserve"> </v>
      </c>
      <c r="H9" s="23" t="str">
        <f xml:space="preserve"> IF(C9 = 0, " ", SUMSQ($G$4:G9))</f>
        <v xml:space="preserve"> </v>
      </c>
      <c r="I9" s="24" t="str">
        <f xml:space="preserve"> IF(C9 = 0, " ", SUM($G$4:G9) * (-2) * F9)</f>
        <v xml:space="preserve"> </v>
      </c>
      <c r="J9" s="23" t="str">
        <f t="shared" si="9"/>
        <v xml:space="preserve"> </v>
      </c>
      <c r="K9" s="24" t="str">
        <f t="shared" si="10"/>
        <v xml:space="preserve"> </v>
      </c>
      <c r="L9" s="21" t="str">
        <f t="shared" si="11"/>
        <v xml:space="preserve"> </v>
      </c>
      <c r="M9" s="22" t="str">
        <f t="shared" si="12"/>
        <v xml:space="preserve"> </v>
      </c>
      <c r="N9" s="21" t="str">
        <f t="shared" si="4"/>
        <v xml:space="preserve"> </v>
      </c>
      <c r="O9" s="22" t="str">
        <f t="shared" si="13"/>
        <v xml:space="preserve"> </v>
      </c>
      <c r="P9" s="21" t="str">
        <f t="shared" si="0"/>
        <v xml:space="preserve"> </v>
      </c>
      <c r="Q9" s="22" t="str">
        <f t="shared" si="1"/>
        <v xml:space="preserve"> </v>
      </c>
      <c r="R9" s="21" t="str">
        <f t="shared" si="14"/>
        <v xml:space="preserve"> </v>
      </c>
      <c r="S9" s="22" t="str">
        <f t="shared" si="15"/>
        <v xml:space="preserve"> </v>
      </c>
      <c r="T9" s="21" t="str">
        <f t="shared" si="16"/>
        <v xml:space="preserve"> </v>
      </c>
      <c r="U9" s="25" t="e">
        <f t="shared" si="5"/>
        <v>#N/A</v>
      </c>
      <c r="AB9" s="109" t="str">
        <f t="shared" si="2"/>
        <v xml:space="preserve"> </v>
      </c>
      <c r="AC9" s="22" t="str">
        <f t="shared" si="17"/>
        <v xml:space="preserve"> </v>
      </c>
      <c r="AD9" s="211" t="str">
        <f>IF(B9=0," ",COUNTIF($AC$4:AC9,"Yes"))</f>
        <v xml:space="preserve"> </v>
      </c>
      <c r="AE9" s="212" t="str">
        <f t="shared" si="18"/>
        <v xml:space="preserve"> </v>
      </c>
    </row>
    <row r="10" spans="1:31" x14ac:dyDescent="0.25">
      <c r="A10" s="14">
        <f t="shared" si="3"/>
        <v>7</v>
      </c>
      <c r="B10" s="60">
        <f>'Data Input &amp; Results'!B11</f>
        <v>0</v>
      </c>
      <c r="C10" s="61">
        <f>'Data Input &amp; Results'!C11</f>
        <v>0</v>
      </c>
      <c r="D10" s="21" t="str">
        <f t="shared" si="6"/>
        <v xml:space="preserve"> </v>
      </c>
      <c r="E10" s="22" t="str">
        <f t="shared" si="7"/>
        <v xml:space="preserve"> </v>
      </c>
      <c r="F10" s="21" t="str">
        <f t="shared" si="8"/>
        <v xml:space="preserve"> </v>
      </c>
      <c r="G10" s="22" t="str">
        <f t="shared" si="8"/>
        <v xml:space="preserve"> </v>
      </c>
      <c r="H10" s="23" t="str">
        <f xml:space="preserve"> IF(C10 = 0, " ", SUMSQ($G$4:G10))</f>
        <v xml:space="preserve"> </v>
      </c>
      <c r="I10" s="24" t="str">
        <f xml:space="preserve"> IF(C10 = 0, " ", SUM($G$4:G10) * (-2) * F10)</f>
        <v xml:space="preserve"> </v>
      </c>
      <c r="J10" s="23" t="str">
        <f t="shared" si="9"/>
        <v xml:space="preserve"> </v>
      </c>
      <c r="K10" s="24" t="str">
        <f t="shared" si="10"/>
        <v xml:space="preserve"> </v>
      </c>
      <c r="L10" s="21" t="str">
        <f t="shared" si="11"/>
        <v xml:space="preserve"> </v>
      </c>
      <c r="M10" s="22" t="str">
        <f t="shared" si="12"/>
        <v xml:space="preserve"> </v>
      </c>
      <c r="N10" s="21" t="str">
        <f t="shared" si="4"/>
        <v xml:space="preserve"> </v>
      </c>
      <c r="O10" s="22" t="str">
        <f t="shared" si="13"/>
        <v xml:space="preserve"> </v>
      </c>
      <c r="P10" s="21" t="str">
        <f t="shared" si="0"/>
        <v xml:space="preserve"> </v>
      </c>
      <c r="Q10" s="22" t="str">
        <f t="shared" si="1"/>
        <v xml:space="preserve"> </v>
      </c>
      <c r="R10" s="21" t="str">
        <f t="shared" si="14"/>
        <v xml:space="preserve"> </v>
      </c>
      <c r="S10" s="22" t="str">
        <f t="shared" si="15"/>
        <v xml:space="preserve"> </v>
      </c>
      <c r="T10" s="21" t="str">
        <f t="shared" si="16"/>
        <v xml:space="preserve"> </v>
      </c>
      <c r="U10" s="25" t="e">
        <f t="shared" si="5"/>
        <v>#N/A</v>
      </c>
      <c r="AB10" s="109" t="str">
        <f t="shared" si="2"/>
        <v xml:space="preserve"> </v>
      </c>
      <c r="AC10" s="22" t="str">
        <f t="shared" si="17"/>
        <v xml:space="preserve"> </v>
      </c>
      <c r="AD10" s="211" t="str">
        <f>IF(B10=0," ",COUNTIF($AC$4:AC10,"Yes"))</f>
        <v xml:space="preserve"> </v>
      </c>
      <c r="AE10" s="212" t="str">
        <f t="shared" si="18"/>
        <v xml:space="preserve"> </v>
      </c>
    </row>
    <row r="11" spans="1:31" x14ac:dyDescent="0.25">
      <c r="A11" s="14">
        <f t="shared" si="3"/>
        <v>8</v>
      </c>
      <c r="B11" s="60">
        <f>'Data Input &amp; Results'!B12</f>
        <v>0</v>
      </c>
      <c r="C11" s="61">
        <f>'Data Input &amp; Results'!C12</f>
        <v>0</v>
      </c>
      <c r="D11" s="21" t="str">
        <f t="shared" si="6"/>
        <v xml:space="preserve"> </v>
      </c>
      <c r="E11" s="22" t="str">
        <f t="shared" si="7"/>
        <v xml:space="preserve"> </v>
      </c>
      <c r="F11" s="21" t="str">
        <f t="shared" si="8"/>
        <v xml:space="preserve"> </v>
      </c>
      <c r="G11" s="22" t="str">
        <f t="shared" si="8"/>
        <v xml:space="preserve"> </v>
      </c>
      <c r="H11" s="23" t="str">
        <f xml:space="preserve"> IF(C11 = 0, " ", SUMSQ($G$4:G11))</f>
        <v xml:space="preserve"> </v>
      </c>
      <c r="I11" s="24" t="str">
        <f xml:space="preserve"> IF(C11 = 0, " ", SUM($G$4:G11) * (-2) * F11)</f>
        <v xml:space="preserve"> </v>
      </c>
      <c r="J11" s="23" t="str">
        <f t="shared" si="9"/>
        <v xml:space="preserve"> </v>
      </c>
      <c r="K11" s="24" t="str">
        <f t="shared" si="10"/>
        <v xml:space="preserve"> </v>
      </c>
      <c r="L11" s="21" t="str">
        <f t="shared" si="11"/>
        <v xml:space="preserve"> </v>
      </c>
      <c r="M11" s="22" t="str">
        <f t="shared" si="12"/>
        <v xml:space="preserve"> </v>
      </c>
      <c r="N11" s="21" t="str">
        <f t="shared" si="4"/>
        <v xml:space="preserve"> </v>
      </c>
      <c r="O11" s="22" t="str">
        <f t="shared" si="13"/>
        <v xml:space="preserve"> </v>
      </c>
      <c r="P11" s="21" t="str">
        <f t="shared" si="0"/>
        <v xml:space="preserve"> </v>
      </c>
      <c r="Q11" s="22" t="str">
        <f t="shared" si="1"/>
        <v xml:space="preserve"> </v>
      </c>
      <c r="R11" s="21" t="str">
        <f t="shared" si="14"/>
        <v xml:space="preserve"> </v>
      </c>
      <c r="S11" s="22" t="str">
        <f t="shared" si="15"/>
        <v xml:space="preserve"> </v>
      </c>
      <c r="T11" s="21" t="str">
        <f t="shared" si="16"/>
        <v xml:space="preserve"> </v>
      </c>
      <c r="U11" s="25" t="e">
        <f t="shared" si="5"/>
        <v>#N/A</v>
      </c>
      <c r="AB11" s="109" t="str">
        <f t="shared" si="2"/>
        <v xml:space="preserve"> </v>
      </c>
      <c r="AC11" s="22" t="str">
        <f t="shared" si="17"/>
        <v xml:space="preserve"> </v>
      </c>
      <c r="AD11" s="211" t="str">
        <f>IF(B11=0," ",COUNTIF($AC$4:AC11,"Yes"))</f>
        <v xml:space="preserve"> </v>
      </c>
      <c r="AE11" s="212" t="str">
        <f t="shared" si="18"/>
        <v xml:space="preserve"> </v>
      </c>
    </row>
    <row r="12" spans="1:31" x14ac:dyDescent="0.25">
      <c r="A12" s="14">
        <f t="shared" si="3"/>
        <v>9</v>
      </c>
      <c r="B12" s="60">
        <f>'Data Input &amp; Results'!B13</f>
        <v>0</v>
      </c>
      <c r="C12" s="61">
        <f>'Data Input &amp; Results'!C13</f>
        <v>0</v>
      </c>
      <c r="D12" s="21" t="str">
        <f t="shared" si="6"/>
        <v xml:space="preserve"> </v>
      </c>
      <c r="E12" s="22" t="str">
        <f t="shared" si="7"/>
        <v xml:space="preserve"> </v>
      </c>
      <c r="F12" s="21" t="str">
        <f t="shared" si="8"/>
        <v xml:space="preserve"> </v>
      </c>
      <c r="G12" s="22" t="str">
        <f t="shared" si="8"/>
        <v xml:space="preserve"> </v>
      </c>
      <c r="H12" s="23" t="str">
        <f xml:space="preserve"> IF(C12 = 0, " ", SUMSQ($G$4:G12))</f>
        <v xml:space="preserve"> </v>
      </c>
      <c r="I12" s="24" t="str">
        <f xml:space="preserve"> IF(C12 = 0, " ", SUM($G$4:G12) * (-2) * F12)</f>
        <v xml:space="preserve"> </v>
      </c>
      <c r="J12" s="23" t="str">
        <f t="shared" si="9"/>
        <v xml:space="preserve"> </v>
      </c>
      <c r="K12" s="24" t="str">
        <f t="shared" si="10"/>
        <v xml:space="preserve"> </v>
      </c>
      <c r="L12" s="21" t="str">
        <f t="shared" si="11"/>
        <v xml:space="preserve"> </v>
      </c>
      <c r="M12" s="22" t="str">
        <f t="shared" si="12"/>
        <v xml:space="preserve"> </v>
      </c>
      <c r="N12" s="21" t="str">
        <f t="shared" si="4"/>
        <v xml:space="preserve"> </v>
      </c>
      <c r="O12" s="22" t="str">
        <f t="shared" si="13"/>
        <v xml:space="preserve"> </v>
      </c>
      <c r="P12" s="21" t="str">
        <f t="shared" si="0"/>
        <v xml:space="preserve"> </v>
      </c>
      <c r="Q12" s="22" t="str">
        <f t="shared" si="1"/>
        <v xml:space="preserve"> </v>
      </c>
      <c r="R12" s="21" t="str">
        <f t="shared" si="14"/>
        <v xml:space="preserve"> </v>
      </c>
      <c r="S12" s="22" t="str">
        <f t="shared" si="15"/>
        <v xml:space="preserve"> </v>
      </c>
      <c r="T12" s="21" t="str">
        <f t="shared" si="16"/>
        <v xml:space="preserve"> </v>
      </c>
      <c r="U12" s="25" t="e">
        <f t="shared" si="5"/>
        <v>#N/A</v>
      </c>
      <c r="AB12" s="109" t="str">
        <f t="shared" si="2"/>
        <v xml:space="preserve"> </v>
      </c>
      <c r="AC12" s="22" t="str">
        <f t="shared" si="17"/>
        <v xml:space="preserve"> </v>
      </c>
      <c r="AD12" s="211" t="str">
        <f>IF(B12=0," ",COUNTIF($AC$4:AC12,"Yes"))</f>
        <v xml:space="preserve"> </v>
      </c>
      <c r="AE12" s="212" t="str">
        <f t="shared" si="18"/>
        <v xml:space="preserve"> </v>
      </c>
    </row>
    <row r="13" spans="1:31" x14ac:dyDescent="0.25">
      <c r="A13" s="14">
        <f t="shared" si="3"/>
        <v>10</v>
      </c>
      <c r="B13" s="60">
        <f>'Data Input &amp; Results'!B14</f>
        <v>0</v>
      </c>
      <c r="C13" s="61">
        <f>'Data Input &amp; Results'!C14</f>
        <v>0</v>
      </c>
      <c r="D13" s="21" t="str">
        <f t="shared" si="6"/>
        <v xml:space="preserve"> </v>
      </c>
      <c r="E13" s="22" t="str">
        <f t="shared" si="7"/>
        <v xml:space="preserve"> </v>
      </c>
      <c r="F13" s="21" t="str">
        <f t="shared" si="8"/>
        <v xml:space="preserve"> </v>
      </c>
      <c r="G13" s="22" t="str">
        <f t="shared" si="8"/>
        <v xml:space="preserve"> </v>
      </c>
      <c r="H13" s="23" t="str">
        <f xml:space="preserve"> IF(C13 = 0, " ", SUMSQ($G$4:G13))</f>
        <v xml:space="preserve"> </v>
      </c>
      <c r="I13" s="24" t="str">
        <f xml:space="preserve"> IF(C13 = 0, " ", SUM($G$4:G13) * (-2) * F13)</f>
        <v xml:space="preserve"> </v>
      </c>
      <c r="J13" s="23" t="str">
        <f t="shared" si="9"/>
        <v xml:space="preserve"> </v>
      </c>
      <c r="K13" s="24" t="str">
        <f t="shared" si="10"/>
        <v xml:space="preserve"> </v>
      </c>
      <c r="L13" s="21" t="str">
        <f t="shared" si="11"/>
        <v xml:space="preserve"> </v>
      </c>
      <c r="M13" s="22" t="str">
        <f t="shared" si="12"/>
        <v xml:space="preserve"> </v>
      </c>
      <c r="N13" s="21" t="str">
        <f t="shared" si="4"/>
        <v xml:space="preserve"> </v>
      </c>
      <c r="O13" s="22" t="str">
        <f t="shared" si="13"/>
        <v xml:space="preserve"> </v>
      </c>
      <c r="P13" s="21" t="str">
        <f t="shared" si="0"/>
        <v xml:space="preserve"> </v>
      </c>
      <c r="Q13" s="22" t="str">
        <f t="shared" si="1"/>
        <v xml:space="preserve"> </v>
      </c>
      <c r="R13" s="21" t="str">
        <f t="shared" si="14"/>
        <v xml:space="preserve"> </v>
      </c>
      <c r="S13" s="22" t="str">
        <f t="shared" si="15"/>
        <v xml:space="preserve"> </v>
      </c>
      <c r="T13" s="21" t="str">
        <f t="shared" si="16"/>
        <v xml:space="preserve"> </v>
      </c>
      <c r="U13" s="25" t="e">
        <f t="shared" si="5"/>
        <v>#N/A</v>
      </c>
      <c r="AB13" s="109" t="str">
        <f t="shared" si="2"/>
        <v xml:space="preserve"> </v>
      </c>
      <c r="AC13" s="22" t="str">
        <f t="shared" si="17"/>
        <v xml:space="preserve"> </v>
      </c>
      <c r="AD13" s="211" t="str">
        <f>IF(B13=0," ",COUNTIF($AC$4:AC13,"Yes"))</f>
        <v xml:space="preserve"> </v>
      </c>
      <c r="AE13" s="212" t="str">
        <f t="shared" si="18"/>
        <v xml:space="preserve"> </v>
      </c>
    </row>
    <row r="14" spans="1:31" x14ac:dyDescent="0.25">
      <c r="A14" s="14">
        <f t="shared" si="3"/>
        <v>11</v>
      </c>
      <c r="B14" s="60">
        <f>'Data Input &amp; Results'!B15</f>
        <v>0</v>
      </c>
      <c r="C14" s="61">
        <f>'Data Input &amp; Results'!C15</f>
        <v>0</v>
      </c>
      <c r="D14" s="21" t="str">
        <f t="shared" si="6"/>
        <v xml:space="preserve"> </v>
      </c>
      <c r="E14" s="22" t="str">
        <f t="shared" si="7"/>
        <v xml:space="preserve"> </v>
      </c>
      <c r="F14" s="21" t="str">
        <f t="shared" si="8"/>
        <v xml:space="preserve"> </v>
      </c>
      <c r="G14" s="22" t="str">
        <f t="shared" si="8"/>
        <v xml:space="preserve"> </v>
      </c>
      <c r="H14" s="23" t="str">
        <f xml:space="preserve"> IF(C14 = 0, " ", SUMSQ($G$4:G14))</f>
        <v xml:space="preserve"> </v>
      </c>
      <c r="I14" s="24" t="str">
        <f xml:space="preserve"> IF(C14 = 0, " ", SUM($G$4:G14) * (-2) * F14)</f>
        <v xml:space="preserve"> </v>
      </c>
      <c r="J14" s="23" t="str">
        <f t="shared" si="9"/>
        <v xml:space="preserve"> </v>
      </c>
      <c r="K14" s="24" t="str">
        <f t="shared" si="10"/>
        <v xml:space="preserve"> </v>
      </c>
      <c r="L14" s="21" t="str">
        <f t="shared" si="11"/>
        <v xml:space="preserve"> </v>
      </c>
      <c r="M14" s="22" t="str">
        <f t="shared" si="12"/>
        <v xml:space="preserve"> </v>
      </c>
      <c r="N14" s="21" t="str">
        <f t="shared" si="4"/>
        <v xml:space="preserve"> </v>
      </c>
      <c r="O14" s="22" t="str">
        <f t="shared" si="13"/>
        <v xml:space="preserve"> </v>
      </c>
      <c r="P14" s="21" t="str">
        <f t="shared" si="0"/>
        <v xml:space="preserve"> </v>
      </c>
      <c r="Q14" s="22" t="str">
        <f t="shared" si="1"/>
        <v xml:space="preserve"> </v>
      </c>
      <c r="R14" s="21" t="str">
        <f t="shared" si="14"/>
        <v xml:space="preserve"> </v>
      </c>
      <c r="S14" s="22" t="str">
        <f t="shared" si="15"/>
        <v xml:space="preserve"> </v>
      </c>
      <c r="T14" s="21" t="str">
        <f t="shared" si="16"/>
        <v xml:space="preserve"> </v>
      </c>
      <c r="U14" s="25" t="e">
        <f t="shared" si="5"/>
        <v>#N/A</v>
      </c>
      <c r="AB14" s="109" t="str">
        <f t="shared" si="2"/>
        <v xml:space="preserve"> </v>
      </c>
      <c r="AC14" s="22" t="str">
        <f t="shared" si="17"/>
        <v xml:space="preserve"> </v>
      </c>
      <c r="AD14" s="211" t="str">
        <f>IF(B14=0," ",COUNTIF($AC$4:AC14,"Yes"))</f>
        <v xml:space="preserve"> </v>
      </c>
      <c r="AE14" s="212" t="str">
        <f t="shared" si="18"/>
        <v xml:space="preserve"> </v>
      </c>
    </row>
    <row r="15" spans="1:31" x14ac:dyDescent="0.25">
      <c r="A15" s="14">
        <f t="shared" si="3"/>
        <v>12</v>
      </c>
      <c r="B15" s="60">
        <f>'Data Input &amp; Results'!B16</f>
        <v>0</v>
      </c>
      <c r="C15" s="61">
        <f>'Data Input &amp; Results'!C16</f>
        <v>0</v>
      </c>
      <c r="D15" s="21" t="str">
        <f t="shared" si="6"/>
        <v xml:space="preserve"> </v>
      </c>
      <c r="E15" s="22" t="str">
        <f t="shared" si="7"/>
        <v xml:space="preserve"> </v>
      </c>
      <c r="F15" s="21" t="str">
        <f t="shared" si="8"/>
        <v xml:space="preserve"> </v>
      </c>
      <c r="G15" s="22" t="str">
        <f t="shared" si="8"/>
        <v xml:space="preserve"> </v>
      </c>
      <c r="H15" s="23" t="str">
        <f xml:space="preserve"> IF(C15 = 0, " ", SUMSQ($G$4:G15))</f>
        <v xml:space="preserve"> </v>
      </c>
      <c r="I15" s="24" t="str">
        <f xml:space="preserve"> IF(C15 = 0, " ", SUM($G$4:G15) * (-2) * F15)</f>
        <v xml:space="preserve"> </v>
      </c>
      <c r="J15" s="23" t="str">
        <f t="shared" si="9"/>
        <v xml:space="preserve"> </v>
      </c>
      <c r="K15" s="24" t="str">
        <f t="shared" si="10"/>
        <v xml:space="preserve"> </v>
      </c>
      <c r="L15" s="21" t="str">
        <f t="shared" si="11"/>
        <v xml:space="preserve"> </v>
      </c>
      <c r="M15" s="22" t="str">
        <f t="shared" si="12"/>
        <v xml:space="preserve"> </v>
      </c>
      <c r="N15" s="21" t="str">
        <f t="shared" si="4"/>
        <v xml:space="preserve"> </v>
      </c>
      <c r="O15" s="22" t="str">
        <f t="shared" si="13"/>
        <v xml:space="preserve"> </v>
      </c>
      <c r="P15" s="21" t="str">
        <f t="shared" si="0"/>
        <v xml:space="preserve"> </v>
      </c>
      <c r="Q15" s="22" t="str">
        <f t="shared" si="1"/>
        <v xml:space="preserve"> </v>
      </c>
      <c r="R15" s="21" t="str">
        <f t="shared" si="14"/>
        <v xml:space="preserve"> </v>
      </c>
      <c r="S15" s="22" t="str">
        <f t="shared" si="15"/>
        <v xml:space="preserve"> </v>
      </c>
      <c r="T15" s="21" t="str">
        <f t="shared" si="16"/>
        <v xml:space="preserve"> </v>
      </c>
      <c r="U15" s="25" t="e">
        <f t="shared" si="5"/>
        <v>#N/A</v>
      </c>
      <c r="AB15" s="109" t="str">
        <f t="shared" si="2"/>
        <v xml:space="preserve"> </v>
      </c>
      <c r="AC15" s="22" t="str">
        <f t="shared" si="17"/>
        <v xml:space="preserve"> </v>
      </c>
      <c r="AD15" s="211" t="str">
        <f>IF(B15=0," ",COUNTIF($AC$4:AC15,"Yes"))</f>
        <v xml:space="preserve"> </v>
      </c>
      <c r="AE15" s="212" t="str">
        <f t="shared" si="18"/>
        <v xml:space="preserve"> </v>
      </c>
    </row>
    <row r="16" spans="1:31" x14ac:dyDescent="0.25">
      <c r="A16" s="14">
        <f t="shared" si="3"/>
        <v>13</v>
      </c>
      <c r="B16" s="60">
        <f>'Data Input &amp; Results'!B17</f>
        <v>0</v>
      </c>
      <c r="C16" s="61">
        <f>'Data Input &amp; Results'!C17</f>
        <v>0</v>
      </c>
      <c r="D16" s="21" t="str">
        <f t="shared" si="6"/>
        <v xml:space="preserve"> </v>
      </c>
      <c r="E16" s="22" t="str">
        <f t="shared" si="7"/>
        <v xml:space="preserve"> </v>
      </c>
      <c r="F16" s="21" t="str">
        <f t="shared" si="8"/>
        <v xml:space="preserve"> </v>
      </c>
      <c r="G16" s="22" t="str">
        <f t="shared" si="8"/>
        <v xml:space="preserve"> </v>
      </c>
      <c r="H16" s="23" t="str">
        <f xml:space="preserve"> IF(C16 = 0, " ", SUMSQ($G$4:G16))</f>
        <v xml:space="preserve"> </v>
      </c>
      <c r="I16" s="24" t="str">
        <f xml:space="preserve"> IF(C16 = 0, " ", SUM($G$4:G16) * (-2) * F16)</f>
        <v xml:space="preserve"> </v>
      </c>
      <c r="J16" s="23" t="str">
        <f t="shared" si="9"/>
        <v xml:space="preserve"> </v>
      </c>
      <c r="K16" s="24" t="str">
        <f t="shared" si="10"/>
        <v xml:space="preserve"> </v>
      </c>
      <c r="L16" s="21" t="str">
        <f t="shared" si="11"/>
        <v xml:space="preserve"> </v>
      </c>
      <c r="M16" s="22" t="str">
        <f t="shared" si="12"/>
        <v xml:space="preserve"> </v>
      </c>
      <c r="N16" s="21" t="str">
        <f t="shared" si="4"/>
        <v xml:space="preserve"> </v>
      </c>
      <c r="O16" s="22" t="str">
        <f t="shared" si="13"/>
        <v xml:space="preserve"> </v>
      </c>
      <c r="P16" s="21" t="str">
        <f t="shared" si="0"/>
        <v xml:space="preserve"> </v>
      </c>
      <c r="Q16" s="22" t="str">
        <f t="shared" si="1"/>
        <v xml:space="preserve"> </v>
      </c>
      <c r="R16" s="21" t="str">
        <f t="shared" si="14"/>
        <v xml:space="preserve"> </v>
      </c>
      <c r="S16" s="22" t="str">
        <f t="shared" si="15"/>
        <v xml:space="preserve"> </v>
      </c>
      <c r="T16" s="21" t="str">
        <f t="shared" si="16"/>
        <v xml:space="preserve"> </v>
      </c>
      <c r="U16" s="25" t="e">
        <f t="shared" si="5"/>
        <v>#N/A</v>
      </c>
      <c r="AB16" s="109" t="str">
        <f t="shared" si="2"/>
        <v xml:space="preserve"> </v>
      </c>
      <c r="AC16" s="22" t="str">
        <f t="shared" si="17"/>
        <v xml:space="preserve"> </v>
      </c>
      <c r="AD16" s="211" t="str">
        <f>IF(B16=0," ",COUNTIF($AC$4:AC16,"Yes"))</f>
        <v xml:space="preserve"> </v>
      </c>
      <c r="AE16" s="212" t="str">
        <f t="shared" si="18"/>
        <v xml:space="preserve"> </v>
      </c>
    </row>
    <row r="17" spans="1:31" x14ac:dyDescent="0.25">
      <c r="A17" s="14">
        <f t="shared" si="3"/>
        <v>14</v>
      </c>
      <c r="B17" s="60">
        <f>'Data Input &amp; Results'!B18</f>
        <v>0</v>
      </c>
      <c r="C17" s="61">
        <f>'Data Input &amp; Results'!C18</f>
        <v>0</v>
      </c>
      <c r="D17" s="21" t="str">
        <f t="shared" si="6"/>
        <v xml:space="preserve"> </v>
      </c>
      <c r="E17" s="22" t="str">
        <f t="shared" si="7"/>
        <v xml:space="preserve"> </v>
      </c>
      <c r="F17" s="21" t="str">
        <f t="shared" si="8"/>
        <v xml:space="preserve"> </v>
      </c>
      <c r="G17" s="22" t="str">
        <f t="shared" si="8"/>
        <v xml:space="preserve"> </v>
      </c>
      <c r="H17" s="23" t="str">
        <f xml:space="preserve"> IF(C17 = 0, " ", SUMSQ($G$4:G17))</f>
        <v xml:space="preserve"> </v>
      </c>
      <c r="I17" s="24" t="str">
        <f xml:space="preserve"> IF(C17 = 0, " ", SUM($G$4:G17) * (-2) * F17)</f>
        <v xml:space="preserve"> </v>
      </c>
      <c r="J17" s="23" t="str">
        <f t="shared" si="9"/>
        <v xml:space="preserve"> </v>
      </c>
      <c r="K17" s="24" t="str">
        <f t="shared" si="10"/>
        <v xml:space="preserve"> </v>
      </c>
      <c r="L17" s="21" t="str">
        <f t="shared" si="11"/>
        <v xml:space="preserve"> </v>
      </c>
      <c r="M17" s="22" t="str">
        <f t="shared" si="12"/>
        <v xml:space="preserve"> </v>
      </c>
      <c r="N17" s="21" t="str">
        <f t="shared" si="4"/>
        <v xml:space="preserve"> </v>
      </c>
      <c r="O17" s="22" t="str">
        <f t="shared" si="13"/>
        <v xml:space="preserve"> </v>
      </c>
      <c r="P17" s="21" t="str">
        <f t="shared" si="0"/>
        <v xml:space="preserve"> </v>
      </c>
      <c r="Q17" s="22" t="str">
        <f t="shared" si="1"/>
        <v xml:space="preserve"> </v>
      </c>
      <c r="R17" s="21" t="str">
        <f t="shared" si="14"/>
        <v xml:space="preserve"> </v>
      </c>
      <c r="S17" s="22" t="str">
        <f t="shared" si="15"/>
        <v xml:space="preserve"> </v>
      </c>
      <c r="T17" s="21" t="str">
        <f t="shared" si="16"/>
        <v xml:space="preserve"> </v>
      </c>
      <c r="U17" s="25" t="e">
        <f t="shared" si="5"/>
        <v>#N/A</v>
      </c>
      <c r="AB17" s="109" t="str">
        <f t="shared" si="2"/>
        <v xml:space="preserve"> </v>
      </c>
      <c r="AC17" s="22" t="str">
        <f t="shared" si="17"/>
        <v xml:space="preserve"> </v>
      </c>
      <c r="AD17" s="211" t="str">
        <f>IF(B17=0," ",COUNTIF($AC$4:AC17,"Yes"))</f>
        <v xml:space="preserve"> </v>
      </c>
      <c r="AE17" s="212" t="str">
        <f t="shared" si="18"/>
        <v xml:space="preserve"> </v>
      </c>
    </row>
    <row r="18" spans="1:31" x14ac:dyDescent="0.25">
      <c r="A18" s="14">
        <f t="shared" si="3"/>
        <v>15</v>
      </c>
      <c r="B18" s="60">
        <f>'Data Input &amp; Results'!B19</f>
        <v>0</v>
      </c>
      <c r="C18" s="61">
        <f>'Data Input &amp; Results'!C19</f>
        <v>0</v>
      </c>
      <c r="D18" s="21" t="str">
        <f t="shared" si="6"/>
        <v xml:space="preserve"> </v>
      </c>
      <c r="E18" s="22" t="str">
        <f t="shared" si="7"/>
        <v xml:space="preserve"> </v>
      </c>
      <c r="F18" s="21" t="str">
        <f t="shared" si="8"/>
        <v xml:space="preserve"> </v>
      </c>
      <c r="G18" s="22" t="str">
        <f t="shared" si="8"/>
        <v xml:space="preserve"> </v>
      </c>
      <c r="H18" s="23" t="str">
        <f xml:space="preserve"> IF(C18 = 0, " ", SUMSQ($G$4:G18))</f>
        <v xml:space="preserve"> </v>
      </c>
      <c r="I18" s="24" t="str">
        <f xml:space="preserve"> IF(C18 = 0, " ", SUM($G$4:G18) * (-2) * F18)</f>
        <v xml:space="preserve"> </v>
      </c>
      <c r="J18" s="23" t="str">
        <f t="shared" si="9"/>
        <v xml:space="preserve"> </v>
      </c>
      <c r="K18" s="24" t="str">
        <f t="shared" si="10"/>
        <v xml:space="preserve"> </v>
      </c>
      <c r="L18" s="21" t="str">
        <f t="shared" si="11"/>
        <v xml:space="preserve"> </v>
      </c>
      <c r="M18" s="22" t="str">
        <f t="shared" si="12"/>
        <v xml:space="preserve"> </v>
      </c>
      <c r="N18" s="21" t="str">
        <f t="shared" si="4"/>
        <v xml:space="preserve"> </v>
      </c>
      <c r="O18" s="22" t="str">
        <f t="shared" si="13"/>
        <v xml:space="preserve"> </v>
      </c>
      <c r="P18" s="21" t="str">
        <f t="shared" si="0"/>
        <v xml:space="preserve"> </v>
      </c>
      <c r="Q18" s="22" t="str">
        <f t="shared" si="1"/>
        <v xml:space="preserve"> </v>
      </c>
      <c r="R18" s="21" t="str">
        <f t="shared" si="14"/>
        <v xml:space="preserve"> </v>
      </c>
      <c r="S18" s="22" t="str">
        <f t="shared" si="15"/>
        <v xml:space="preserve"> </v>
      </c>
      <c r="T18" s="21" t="str">
        <f t="shared" si="16"/>
        <v xml:space="preserve"> </v>
      </c>
      <c r="U18" s="25" t="e">
        <f t="shared" si="5"/>
        <v>#N/A</v>
      </c>
      <c r="AB18" s="109" t="str">
        <f t="shared" si="2"/>
        <v xml:space="preserve"> </v>
      </c>
      <c r="AC18" s="22" t="str">
        <f t="shared" si="17"/>
        <v xml:space="preserve"> </v>
      </c>
      <c r="AD18" s="211" t="str">
        <f>IF(B18=0," ",COUNTIF($AC$4:AC18,"Yes"))</f>
        <v xml:space="preserve"> </v>
      </c>
      <c r="AE18" s="212" t="str">
        <f t="shared" si="18"/>
        <v xml:space="preserve"> </v>
      </c>
    </row>
    <row r="19" spans="1:31" x14ac:dyDescent="0.25">
      <c r="A19" s="14">
        <f t="shared" si="3"/>
        <v>16</v>
      </c>
      <c r="B19" s="60">
        <f>'Data Input &amp; Results'!B20</f>
        <v>0</v>
      </c>
      <c r="C19" s="61">
        <f>'Data Input &amp; Results'!C20</f>
        <v>0</v>
      </c>
      <c r="D19" s="21" t="str">
        <f t="shared" si="6"/>
        <v xml:space="preserve"> </v>
      </c>
      <c r="E19" s="22" t="str">
        <f t="shared" si="7"/>
        <v xml:space="preserve"> </v>
      </c>
      <c r="F19" s="21" t="str">
        <f t="shared" si="8"/>
        <v xml:space="preserve"> </v>
      </c>
      <c r="G19" s="22" t="str">
        <f t="shared" si="8"/>
        <v xml:space="preserve"> </v>
      </c>
      <c r="H19" s="23" t="str">
        <f xml:space="preserve"> IF(C19 = 0, " ", SUMSQ($G$4:G19))</f>
        <v xml:space="preserve"> </v>
      </c>
      <c r="I19" s="24" t="str">
        <f xml:space="preserve"> IF(C19 = 0, " ", SUM($G$4:G19) * (-2) * F19)</f>
        <v xml:space="preserve"> </v>
      </c>
      <c r="J19" s="23" t="str">
        <f t="shared" si="9"/>
        <v xml:space="preserve"> </v>
      </c>
      <c r="K19" s="24" t="str">
        <f t="shared" si="10"/>
        <v xml:space="preserve"> </v>
      </c>
      <c r="L19" s="21" t="str">
        <f t="shared" si="11"/>
        <v xml:space="preserve"> </v>
      </c>
      <c r="M19" s="22" t="str">
        <f t="shared" si="12"/>
        <v xml:space="preserve"> </v>
      </c>
      <c r="N19" s="21" t="str">
        <f t="shared" si="4"/>
        <v xml:space="preserve"> </v>
      </c>
      <c r="O19" s="22" t="str">
        <f t="shared" si="13"/>
        <v xml:space="preserve"> </v>
      </c>
      <c r="P19" s="21" t="str">
        <f t="shared" si="0"/>
        <v xml:space="preserve"> </v>
      </c>
      <c r="Q19" s="22" t="str">
        <f t="shared" si="1"/>
        <v xml:space="preserve"> </v>
      </c>
      <c r="R19" s="21" t="str">
        <f t="shared" si="14"/>
        <v xml:space="preserve"> </v>
      </c>
      <c r="S19" s="22" t="str">
        <f t="shared" si="15"/>
        <v xml:space="preserve"> </v>
      </c>
      <c r="T19" s="21" t="str">
        <f t="shared" si="16"/>
        <v xml:space="preserve"> </v>
      </c>
      <c r="U19" s="25" t="e">
        <f t="shared" si="5"/>
        <v>#N/A</v>
      </c>
      <c r="AB19" s="109" t="str">
        <f t="shared" si="2"/>
        <v xml:space="preserve"> </v>
      </c>
      <c r="AC19" s="22" t="str">
        <f t="shared" si="17"/>
        <v xml:space="preserve"> </v>
      </c>
      <c r="AD19" s="211" t="str">
        <f>IF(B19=0," ",COUNTIF($AC$4:AC19,"Yes"))</f>
        <v xml:space="preserve"> </v>
      </c>
      <c r="AE19" s="212" t="str">
        <f t="shared" si="18"/>
        <v xml:space="preserve"> </v>
      </c>
    </row>
    <row r="20" spans="1:31" x14ac:dyDescent="0.25">
      <c r="A20" s="14">
        <f t="shared" si="3"/>
        <v>17</v>
      </c>
      <c r="B20" s="60">
        <f>'Data Input &amp; Results'!B21</f>
        <v>0</v>
      </c>
      <c r="C20" s="61">
        <f>'Data Input &amp; Results'!C21</f>
        <v>0</v>
      </c>
      <c r="D20" s="21" t="str">
        <f t="shared" si="6"/>
        <v xml:space="preserve"> </v>
      </c>
      <c r="E20" s="22" t="str">
        <f t="shared" si="7"/>
        <v xml:space="preserve"> </v>
      </c>
      <c r="F20" s="21" t="str">
        <f t="shared" si="8"/>
        <v xml:space="preserve"> </v>
      </c>
      <c r="G20" s="22" t="str">
        <f t="shared" si="8"/>
        <v xml:space="preserve"> </v>
      </c>
      <c r="H20" s="23" t="str">
        <f xml:space="preserve"> IF(C20 = 0, " ", SUMSQ($G$4:G20))</f>
        <v xml:space="preserve"> </v>
      </c>
      <c r="I20" s="24" t="str">
        <f xml:space="preserve"> IF(C20 = 0, " ", SUM($G$4:G20) * (-2) * F20)</f>
        <v xml:space="preserve"> </v>
      </c>
      <c r="J20" s="23" t="str">
        <f t="shared" si="9"/>
        <v xml:space="preserve"> </v>
      </c>
      <c r="K20" s="24" t="str">
        <f t="shared" si="10"/>
        <v xml:space="preserve"> </v>
      </c>
      <c r="L20" s="21" t="str">
        <f t="shared" si="11"/>
        <v xml:space="preserve"> </v>
      </c>
      <c r="M20" s="22" t="str">
        <f t="shared" si="12"/>
        <v xml:space="preserve"> </v>
      </c>
      <c r="N20" s="21" t="str">
        <f t="shared" si="4"/>
        <v xml:space="preserve"> </v>
      </c>
      <c r="O20" s="22" t="str">
        <f t="shared" si="13"/>
        <v xml:space="preserve"> </v>
      </c>
      <c r="P20" s="21" t="str">
        <f t="shared" si="0"/>
        <v xml:space="preserve"> </v>
      </c>
      <c r="Q20" s="22" t="str">
        <f t="shared" si="1"/>
        <v xml:space="preserve"> </v>
      </c>
      <c r="R20" s="21" t="str">
        <f t="shared" si="14"/>
        <v xml:space="preserve"> </v>
      </c>
      <c r="S20" s="22" t="str">
        <f t="shared" si="15"/>
        <v xml:space="preserve"> </v>
      </c>
      <c r="T20" s="21" t="str">
        <f t="shared" si="16"/>
        <v xml:space="preserve"> </v>
      </c>
      <c r="U20" s="25" t="e">
        <f t="shared" si="5"/>
        <v>#N/A</v>
      </c>
      <c r="AB20" s="109" t="str">
        <f t="shared" si="2"/>
        <v xml:space="preserve"> </v>
      </c>
      <c r="AC20" s="22" t="str">
        <f t="shared" si="17"/>
        <v xml:space="preserve"> </v>
      </c>
      <c r="AD20" s="211" t="str">
        <f>IF(B20=0," ",COUNTIF($AC$4:AC20,"Yes"))</f>
        <v xml:space="preserve"> </v>
      </c>
      <c r="AE20" s="212" t="str">
        <f t="shared" si="18"/>
        <v xml:space="preserve"> </v>
      </c>
    </row>
    <row r="21" spans="1:31" x14ac:dyDescent="0.25">
      <c r="A21" s="14">
        <f t="shared" si="3"/>
        <v>18</v>
      </c>
      <c r="B21" s="60">
        <f>'Data Input &amp; Results'!B22</f>
        <v>0</v>
      </c>
      <c r="C21" s="61">
        <f>'Data Input &amp; Results'!C22</f>
        <v>0</v>
      </c>
      <c r="D21" s="21" t="str">
        <f t="shared" si="6"/>
        <v xml:space="preserve"> </v>
      </c>
      <c r="E21" s="22" t="str">
        <f t="shared" si="7"/>
        <v xml:space="preserve"> </v>
      </c>
      <c r="F21" s="21" t="str">
        <f t="shared" si="8"/>
        <v xml:space="preserve"> </v>
      </c>
      <c r="G21" s="22" t="str">
        <f t="shared" si="8"/>
        <v xml:space="preserve"> </v>
      </c>
      <c r="H21" s="23" t="str">
        <f xml:space="preserve"> IF(C21 = 0, " ", SUMSQ($G$4:G21))</f>
        <v xml:space="preserve"> </v>
      </c>
      <c r="I21" s="24" t="str">
        <f xml:space="preserve"> IF(C21 = 0, " ", SUM($G$4:G21) * (-2) * F21)</f>
        <v xml:space="preserve"> </v>
      </c>
      <c r="J21" s="23" t="str">
        <f t="shared" si="9"/>
        <v xml:space="preserve"> </v>
      </c>
      <c r="K21" s="24" t="str">
        <f t="shared" si="10"/>
        <v xml:space="preserve"> </v>
      </c>
      <c r="L21" s="21" t="str">
        <f t="shared" si="11"/>
        <v xml:space="preserve"> </v>
      </c>
      <c r="M21" s="22" t="str">
        <f t="shared" si="12"/>
        <v xml:space="preserve"> </v>
      </c>
      <c r="N21" s="21" t="str">
        <f t="shared" si="4"/>
        <v xml:space="preserve"> </v>
      </c>
      <c r="O21" s="22" t="str">
        <f t="shared" si="13"/>
        <v xml:space="preserve"> </v>
      </c>
      <c r="P21" s="21" t="str">
        <f t="shared" si="0"/>
        <v xml:space="preserve"> </v>
      </c>
      <c r="Q21" s="22" t="str">
        <f t="shared" si="1"/>
        <v xml:space="preserve"> </v>
      </c>
      <c r="R21" s="21" t="str">
        <f t="shared" si="14"/>
        <v xml:space="preserve"> </v>
      </c>
      <c r="S21" s="22" t="str">
        <f t="shared" si="15"/>
        <v xml:space="preserve"> </v>
      </c>
      <c r="T21" s="21" t="str">
        <f t="shared" si="16"/>
        <v xml:space="preserve"> </v>
      </c>
      <c r="U21" s="25" t="e">
        <f t="shared" si="5"/>
        <v>#N/A</v>
      </c>
      <c r="AB21" s="109" t="str">
        <f t="shared" si="2"/>
        <v xml:space="preserve"> </v>
      </c>
      <c r="AC21" s="22" t="str">
        <f t="shared" si="17"/>
        <v xml:space="preserve"> </v>
      </c>
      <c r="AD21" s="211" t="str">
        <f>IF(B21=0," ",COUNTIF($AC$4:AC21,"Yes"))</f>
        <v xml:space="preserve"> </v>
      </c>
      <c r="AE21" s="212" t="str">
        <f t="shared" si="18"/>
        <v xml:space="preserve"> </v>
      </c>
    </row>
    <row r="22" spans="1:31" ht="15.75" thickBot="1" x14ac:dyDescent="0.3">
      <c r="A22" s="14">
        <f t="shared" si="3"/>
        <v>19</v>
      </c>
      <c r="B22" s="60">
        <f>'Data Input &amp; Results'!B23</f>
        <v>0</v>
      </c>
      <c r="C22" s="61">
        <f>'Data Input &amp; Results'!C23</f>
        <v>0</v>
      </c>
      <c r="D22" s="21" t="str">
        <f t="shared" si="6"/>
        <v xml:space="preserve"> </v>
      </c>
      <c r="E22" s="22" t="str">
        <f t="shared" si="7"/>
        <v xml:space="preserve"> </v>
      </c>
      <c r="F22" s="21" t="str">
        <f t="shared" si="8"/>
        <v xml:space="preserve"> </v>
      </c>
      <c r="G22" s="22" t="str">
        <f t="shared" si="8"/>
        <v xml:space="preserve"> </v>
      </c>
      <c r="H22" s="23" t="str">
        <f xml:space="preserve"> IF(C22 = 0, " ", SUMSQ($G$4:G22))</f>
        <v xml:space="preserve"> </v>
      </c>
      <c r="I22" s="24" t="str">
        <f xml:space="preserve"> IF(C22 = 0, " ", SUM($G$4:G22) * (-2) * F22)</f>
        <v xml:space="preserve"> </v>
      </c>
      <c r="J22" s="23" t="str">
        <f t="shared" si="9"/>
        <v xml:space="preserve"> </v>
      </c>
      <c r="K22" s="24" t="str">
        <f t="shared" si="10"/>
        <v xml:space="preserve"> </v>
      </c>
      <c r="L22" s="21" t="str">
        <f t="shared" si="11"/>
        <v xml:space="preserve"> </v>
      </c>
      <c r="M22" s="22" t="str">
        <f t="shared" si="12"/>
        <v xml:space="preserve"> </v>
      </c>
      <c r="N22" s="21" t="str">
        <f t="shared" si="4"/>
        <v xml:space="preserve"> </v>
      </c>
      <c r="O22" s="22" t="str">
        <f t="shared" si="13"/>
        <v xml:space="preserve"> </v>
      </c>
      <c r="P22" s="21" t="str">
        <f t="shared" si="0"/>
        <v xml:space="preserve"> </v>
      </c>
      <c r="Q22" s="22" t="str">
        <f t="shared" si="1"/>
        <v xml:space="preserve"> </v>
      </c>
      <c r="R22" s="21" t="str">
        <f t="shared" si="14"/>
        <v xml:space="preserve"> </v>
      </c>
      <c r="S22" s="22" t="str">
        <f t="shared" si="15"/>
        <v xml:space="preserve"> </v>
      </c>
      <c r="T22" s="21" t="str">
        <f t="shared" si="16"/>
        <v xml:space="preserve"> </v>
      </c>
      <c r="U22" s="25" t="e">
        <f t="shared" si="5"/>
        <v>#N/A</v>
      </c>
      <c r="AB22" s="109" t="str">
        <f t="shared" si="2"/>
        <v xml:space="preserve"> </v>
      </c>
      <c r="AC22" s="22" t="str">
        <f t="shared" si="17"/>
        <v xml:space="preserve"> </v>
      </c>
      <c r="AD22" s="211" t="str">
        <f>IF(B22=0," ",COUNTIF($AC$4:AC22,"Yes"))</f>
        <v xml:space="preserve"> </v>
      </c>
      <c r="AE22" s="212" t="str">
        <f t="shared" si="18"/>
        <v xml:space="preserve"> </v>
      </c>
    </row>
    <row r="23" spans="1:31" x14ac:dyDescent="0.25">
      <c r="A23" s="14">
        <f t="shared" si="3"/>
        <v>20</v>
      </c>
      <c r="B23" s="60">
        <f>'Data Input &amp; Results'!B24</f>
        <v>0</v>
      </c>
      <c r="C23" s="61">
        <f>'Data Input &amp; Results'!C24</f>
        <v>0</v>
      </c>
      <c r="D23" s="21" t="str">
        <f t="shared" si="6"/>
        <v xml:space="preserve"> </v>
      </c>
      <c r="E23" s="22" t="str">
        <f t="shared" si="7"/>
        <v xml:space="preserve"> </v>
      </c>
      <c r="F23" s="21" t="str">
        <f t="shared" si="8"/>
        <v xml:space="preserve"> </v>
      </c>
      <c r="G23" s="22" t="str">
        <f t="shared" si="8"/>
        <v xml:space="preserve"> </v>
      </c>
      <c r="H23" s="23" t="str">
        <f xml:space="preserve"> IF(C23 = 0, " ", SUMSQ($G$4:G23))</f>
        <v xml:space="preserve"> </v>
      </c>
      <c r="I23" s="24" t="str">
        <f xml:space="preserve"> IF(C23 = 0, " ", SUM($G$4:G23) * (-2) * F23)</f>
        <v xml:space="preserve"> </v>
      </c>
      <c r="J23" s="23" t="str">
        <f t="shared" si="9"/>
        <v xml:space="preserve"> </v>
      </c>
      <c r="K23" s="24" t="str">
        <f t="shared" si="10"/>
        <v xml:space="preserve"> </v>
      </c>
      <c r="L23" s="21" t="str">
        <f t="shared" si="11"/>
        <v xml:space="preserve"> </v>
      </c>
      <c r="M23" s="22" t="str">
        <f t="shared" si="12"/>
        <v xml:space="preserve"> </v>
      </c>
      <c r="N23" s="21" t="str">
        <f t="shared" si="4"/>
        <v xml:space="preserve"> </v>
      </c>
      <c r="O23" s="22" t="str">
        <f t="shared" si="13"/>
        <v xml:space="preserve"> </v>
      </c>
      <c r="P23" s="21" t="str">
        <f t="shared" si="0"/>
        <v xml:space="preserve"> </v>
      </c>
      <c r="Q23" s="22" t="str">
        <f t="shared" si="1"/>
        <v xml:space="preserve"> </v>
      </c>
      <c r="R23" s="21" t="str">
        <f t="shared" si="14"/>
        <v xml:space="preserve"> </v>
      </c>
      <c r="S23" s="22" t="str">
        <f t="shared" si="15"/>
        <v xml:space="preserve"> </v>
      </c>
      <c r="T23" s="21" t="str">
        <f t="shared" si="16"/>
        <v xml:space="preserve"> </v>
      </c>
      <c r="U23" s="25" t="e">
        <f t="shared" si="5"/>
        <v>#N/A</v>
      </c>
      <c r="W23" s="113" t="s">
        <v>58</v>
      </c>
      <c r="X23" s="124" t="s">
        <v>59</v>
      </c>
      <c r="Y23" s="124" t="s">
        <v>85</v>
      </c>
      <c r="Z23" s="114"/>
      <c r="AB23" s="109" t="str">
        <f t="shared" si="2"/>
        <v xml:space="preserve"> </v>
      </c>
      <c r="AC23" s="22" t="str">
        <f t="shared" si="17"/>
        <v xml:space="preserve"> </v>
      </c>
      <c r="AD23" s="211" t="str">
        <f>IF(B23=0," ",COUNTIF($AC$4:AC23,"Yes"))</f>
        <v xml:space="preserve"> </v>
      </c>
      <c r="AE23" s="212" t="str">
        <f t="shared" si="18"/>
        <v xml:space="preserve"> </v>
      </c>
    </row>
    <row r="24" spans="1:31" ht="15" customHeight="1" x14ac:dyDescent="0.25">
      <c r="A24" s="14">
        <f t="shared" si="3"/>
        <v>21</v>
      </c>
      <c r="B24" s="60">
        <f>'Data Input &amp; Results'!B25</f>
        <v>0</v>
      </c>
      <c r="C24" s="61">
        <f>'Data Input &amp; Results'!C25</f>
        <v>0</v>
      </c>
      <c r="D24" s="21" t="str">
        <f t="shared" si="6"/>
        <v xml:space="preserve"> </v>
      </c>
      <c r="E24" s="22" t="str">
        <f t="shared" si="7"/>
        <v xml:space="preserve"> </v>
      </c>
      <c r="F24" s="21" t="str">
        <f t="shared" si="8"/>
        <v xml:space="preserve"> </v>
      </c>
      <c r="G24" s="22" t="str">
        <f t="shared" si="8"/>
        <v xml:space="preserve"> </v>
      </c>
      <c r="H24" s="23" t="str">
        <f xml:space="preserve"> IF(C24 = 0, " ", SUMSQ($G$4:G24))</f>
        <v xml:space="preserve"> </v>
      </c>
      <c r="I24" s="24" t="str">
        <f xml:space="preserve"> IF(C24 = 0, " ", SUM($G$4:G24) * (-2) * F24)</f>
        <v xml:space="preserve"> </v>
      </c>
      <c r="J24" s="23" t="str">
        <f t="shared" si="9"/>
        <v xml:space="preserve"> </v>
      </c>
      <c r="K24" s="24" t="str">
        <f t="shared" si="10"/>
        <v xml:space="preserve"> </v>
      </c>
      <c r="L24" s="21" t="str">
        <f t="shared" si="11"/>
        <v xml:space="preserve"> </v>
      </c>
      <c r="M24" s="22" t="str">
        <f t="shared" si="12"/>
        <v xml:space="preserve"> </v>
      </c>
      <c r="N24" s="21" t="str">
        <f t="shared" si="4"/>
        <v xml:space="preserve"> </v>
      </c>
      <c r="O24" s="22" t="str">
        <f t="shared" si="13"/>
        <v xml:space="preserve"> </v>
      </c>
      <c r="P24" s="21" t="str">
        <f t="shared" si="0"/>
        <v xml:space="preserve"> </v>
      </c>
      <c r="Q24" s="22" t="str">
        <f t="shared" si="1"/>
        <v xml:space="preserve"> </v>
      </c>
      <c r="R24" s="21" t="str">
        <f t="shared" si="14"/>
        <v xml:space="preserve"> </v>
      </c>
      <c r="S24" s="22" t="str">
        <f t="shared" si="15"/>
        <v xml:space="preserve"> </v>
      </c>
      <c r="T24" s="21" t="str">
        <f t="shared" si="16"/>
        <v xml:space="preserve"> </v>
      </c>
      <c r="U24" s="25" t="e">
        <f t="shared" si="5"/>
        <v>#N/A</v>
      </c>
      <c r="W24" s="115" t="str">
        <f ca="1" xml:space="preserve"> IF(ISNUMBER(X24), OFFSET(AB3, X24, 0), " ")</f>
        <v xml:space="preserve"> </v>
      </c>
      <c r="X24" s="116" t="str">
        <f xml:space="preserve"> IF(COUNTIF(AC4:AC53, "Yes") = 0, " ", MATCH(1,$AD$4:$AD$53,0))</f>
        <v xml:space="preserve"> </v>
      </c>
      <c r="Y24" s="208" t="str">
        <f ca="1" xml:space="preserve"> IF(ISNUMBER(X24), OFFSET(B3, X24, 0)/Y4, " ")</f>
        <v xml:space="preserve"> </v>
      </c>
      <c r="Z24" s="117"/>
      <c r="AB24" s="109" t="str">
        <f t="shared" si="2"/>
        <v xml:space="preserve"> </v>
      </c>
      <c r="AC24" s="22" t="str">
        <f t="shared" si="17"/>
        <v xml:space="preserve"> </v>
      </c>
      <c r="AD24" s="211" t="str">
        <f>IF(B24=0," ",COUNTIF($AC$4:AC24,"Yes"))</f>
        <v xml:space="preserve"> </v>
      </c>
      <c r="AE24" s="212" t="str">
        <f t="shared" si="18"/>
        <v xml:space="preserve"> </v>
      </c>
    </row>
    <row r="25" spans="1:31" ht="15" customHeight="1" x14ac:dyDescent="0.35">
      <c r="A25" s="14">
        <f t="shared" si="3"/>
        <v>22</v>
      </c>
      <c r="B25" s="60">
        <f>'Data Input &amp; Results'!B26</f>
        <v>0</v>
      </c>
      <c r="C25" s="61">
        <f>'Data Input &amp; Results'!C26</f>
        <v>0</v>
      </c>
      <c r="D25" s="21" t="str">
        <f t="shared" si="6"/>
        <v xml:space="preserve"> </v>
      </c>
      <c r="E25" s="22" t="str">
        <f t="shared" si="7"/>
        <v xml:space="preserve"> </v>
      </c>
      <c r="F25" s="21" t="str">
        <f t="shared" si="8"/>
        <v xml:space="preserve"> </v>
      </c>
      <c r="G25" s="22" t="str">
        <f t="shared" si="8"/>
        <v xml:space="preserve"> </v>
      </c>
      <c r="H25" s="23" t="str">
        <f xml:space="preserve"> IF(C25 = 0, " ", SUMSQ($G$4:G25))</f>
        <v xml:space="preserve"> </v>
      </c>
      <c r="I25" s="24" t="str">
        <f xml:space="preserve"> IF(C25 = 0, " ", SUM($G$4:G25) * (-2) * F25)</f>
        <v xml:space="preserve"> </v>
      </c>
      <c r="J25" s="23" t="str">
        <f t="shared" si="9"/>
        <v xml:space="preserve"> </v>
      </c>
      <c r="K25" s="24" t="str">
        <f t="shared" si="10"/>
        <v xml:space="preserve"> </v>
      </c>
      <c r="L25" s="21" t="str">
        <f t="shared" si="11"/>
        <v xml:space="preserve"> </v>
      </c>
      <c r="M25" s="22" t="str">
        <f t="shared" si="12"/>
        <v xml:space="preserve"> </v>
      </c>
      <c r="N25" s="21" t="str">
        <f t="shared" si="4"/>
        <v xml:space="preserve"> </v>
      </c>
      <c r="O25" s="22" t="str">
        <f t="shared" si="13"/>
        <v xml:space="preserve"> </v>
      </c>
      <c r="P25" s="21" t="str">
        <f t="shared" si="0"/>
        <v xml:space="preserve"> </v>
      </c>
      <c r="Q25" s="22" t="str">
        <f t="shared" si="1"/>
        <v xml:space="preserve"> </v>
      </c>
      <c r="R25" s="21" t="str">
        <f t="shared" si="14"/>
        <v xml:space="preserve"> </v>
      </c>
      <c r="S25" s="22" t="str">
        <f t="shared" si="15"/>
        <v xml:space="preserve"> </v>
      </c>
      <c r="T25" s="21" t="str">
        <f t="shared" si="16"/>
        <v xml:space="preserve"> </v>
      </c>
      <c r="U25" s="25" t="e">
        <f t="shared" si="5"/>
        <v>#N/A</v>
      </c>
      <c r="W25" s="118" t="s">
        <v>61</v>
      </c>
      <c r="X25" s="119" t="s">
        <v>64</v>
      </c>
      <c r="Y25" s="119" t="s">
        <v>63</v>
      </c>
      <c r="Z25" s="120" t="s">
        <v>65</v>
      </c>
      <c r="AB25" s="109" t="str">
        <f t="shared" si="2"/>
        <v xml:space="preserve"> </v>
      </c>
      <c r="AC25" s="22" t="str">
        <f t="shared" si="17"/>
        <v xml:space="preserve"> </v>
      </c>
      <c r="AD25" s="211" t="str">
        <f>IF(B25=0," ",COUNTIF($AC$4:AC25,"Yes"))</f>
        <v xml:space="preserve"> </v>
      </c>
      <c r="AE25" s="212" t="str">
        <f t="shared" si="18"/>
        <v xml:space="preserve"> </v>
      </c>
    </row>
    <row r="26" spans="1:31" ht="15.75" thickBot="1" x14ac:dyDescent="0.3">
      <c r="A26" s="14">
        <f t="shared" si="3"/>
        <v>23</v>
      </c>
      <c r="B26" s="60">
        <f>'Data Input &amp; Results'!B27</f>
        <v>0</v>
      </c>
      <c r="C26" s="61">
        <f>'Data Input &amp; Results'!C27</f>
        <v>0</v>
      </c>
      <c r="D26" s="21" t="str">
        <f t="shared" si="6"/>
        <v xml:space="preserve"> </v>
      </c>
      <c r="E26" s="22" t="str">
        <f t="shared" si="7"/>
        <v xml:space="preserve"> </v>
      </c>
      <c r="F26" s="21" t="str">
        <f t="shared" si="8"/>
        <v xml:space="preserve"> </v>
      </c>
      <c r="G26" s="22" t="str">
        <f t="shared" si="8"/>
        <v xml:space="preserve"> </v>
      </c>
      <c r="H26" s="23" t="str">
        <f xml:space="preserve"> IF(C26 = 0, " ", SUMSQ($G$4:G26))</f>
        <v xml:space="preserve"> </v>
      </c>
      <c r="I26" s="24" t="str">
        <f xml:space="preserve"> IF(C26 = 0, " ", SUM($G$4:G26) * (-2) * F26)</f>
        <v xml:space="preserve"> </v>
      </c>
      <c r="J26" s="23" t="str">
        <f t="shared" si="9"/>
        <v xml:space="preserve"> </v>
      </c>
      <c r="K26" s="24" t="str">
        <f t="shared" si="10"/>
        <v xml:space="preserve"> </v>
      </c>
      <c r="L26" s="21" t="str">
        <f t="shared" si="11"/>
        <v xml:space="preserve"> </v>
      </c>
      <c r="M26" s="22" t="str">
        <f t="shared" si="12"/>
        <v xml:space="preserve"> </v>
      </c>
      <c r="N26" s="21" t="str">
        <f t="shared" si="4"/>
        <v xml:space="preserve"> </v>
      </c>
      <c r="O26" s="22" t="str">
        <f t="shared" si="13"/>
        <v xml:space="preserve"> </v>
      </c>
      <c r="P26" s="21" t="str">
        <f t="shared" si="0"/>
        <v xml:space="preserve"> </v>
      </c>
      <c r="Q26" s="22" t="str">
        <f t="shared" si="1"/>
        <v xml:space="preserve"> </v>
      </c>
      <c r="R26" s="21" t="str">
        <f t="shared" si="14"/>
        <v xml:space="preserve"> </v>
      </c>
      <c r="S26" s="22" t="str">
        <f t="shared" si="15"/>
        <v xml:space="preserve"> </v>
      </c>
      <c r="T26" s="21" t="str">
        <f t="shared" si="16"/>
        <v xml:space="preserve"> </v>
      </c>
      <c r="U26" s="25" t="e">
        <f t="shared" si="5"/>
        <v>#N/A</v>
      </c>
      <c r="W26" s="122" t="str">
        <f ca="1" xml:space="preserve"> IF(Z26 = 0, " ", OFFSET(B3, $Z$26, 0) / $Y$4)</f>
        <v xml:space="preserve"> </v>
      </c>
      <c r="X26" s="132" t="str">
        <f ca="1" xml:space="preserve"> IF(Z26 = 0, " ", IF(OFFSET(D3,Z26,0) &gt; 1/AA4, 1, IF(OR(1&lt; X27, 0 &gt; X27), 0, X27)))</f>
        <v xml:space="preserve"> </v>
      </c>
      <c r="Y26" s="123" t="str">
        <f xml:space="preserve"> IF(Z26 = 0, " ", IF(W26 &lt; Y30, "Indeterminate", IF(X26 = 1, "Likely", IF((X26 - W26) &lt; 0, " Not Likely", X26 - W26))))</f>
        <v xml:space="preserve"> </v>
      </c>
      <c r="Z26" s="121">
        <f>COUNTIF($B$4:$B$53,"&gt; 0")</f>
        <v>0</v>
      </c>
      <c r="AB26" s="109" t="str">
        <f t="shared" si="2"/>
        <v xml:space="preserve"> </v>
      </c>
      <c r="AC26" s="22" t="str">
        <f t="shared" si="17"/>
        <v xml:space="preserve"> </v>
      </c>
      <c r="AD26" s="211" t="str">
        <f>IF(B26=0," ",COUNTIF($AC$4:AC26,"Yes"))</f>
        <v xml:space="preserve"> </v>
      </c>
      <c r="AE26" s="212" t="str">
        <f t="shared" si="18"/>
        <v xml:space="preserve"> </v>
      </c>
    </row>
    <row r="27" spans="1:31" x14ac:dyDescent="0.25">
      <c r="A27" s="14">
        <f t="shared" si="3"/>
        <v>24</v>
      </c>
      <c r="B27" s="60">
        <f>'Data Input &amp; Results'!B28</f>
        <v>0</v>
      </c>
      <c r="C27" s="61">
        <f>'Data Input &amp; Results'!C28</f>
        <v>0</v>
      </c>
      <c r="D27" s="21" t="str">
        <f t="shared" si="6"/>
        <v xml:space="preserve"> </v>
      </c>
      <c r="E27" s="22" t="str">
        <f t="shared" si="7"/>
        <v xml:space="preserve"> </v>
      </c>
      <c r="F27" s="21" t="str">
        <f t="shared" si="8"/>
        <v xml:space="preserve"> </v>
      </c>
      <c r="G27" s="22" t="str">
        <f t="shared" si="8"/>
        <v xml:space="preserve"> </v>
      </c>
      <c r="H27" s="23" t="str">
        <f xml:space="preserve"> IF(C27 = 0, " ", SUMSQ($G$4:G27))</f>
        <v xml:space="preserve"> </v>
      </c>
      <c r="I27" s="24" t="str">
        <f xml:space="preserve"> IF(C27 = 0, " ", SUM($G$4:G27) * (-2) * F27)</f>
        <v xml:space="preserve"> </v>
      </c>
      <c r="J27" s="23" t="str">
        <f t="shared" si="9"/>
        <v xml:space="preserve"> </v>
      </c>
      <c r="K27" s="24" t="str">
        <f t="shared" si="10"/>
        <v xml:space="preserve"> </v>
      </c>
      <c r="L27" s="21" t="str">
        <f t="shared" si="11"/>
        <v xml:space="preserve"> </v>
      </c>
      <c r="M27" s="22" t="str">
        <f t="shared" si="12"/>
        <v xml:space="preserve"> </v>
      </c>
      <c r="N27" s="21" t="str">
        <f t="shared" si="4"/>
        <v xml:space="preserve"> </v>
      </c>
      <c r="O27" s="22" t="str">
        <f t="shared" si="13"/>
        <v xml:space="preserve"> </v>
      </c>
      <c r="P27" s="21" t="str">
        <f t="shared" si="0"/>
        <v xml:space="preserve"> </v>
      </c>
      <c r="Q27" s="22" t="str">
        <f t="shared" si="1"/>
        <v xml:space="preserve"> </v>
      </c>
      <c r="R27" s="21" t="str">
        <f t="shared" si="14"/>
        <v xml:space="preserve"> </v>
      </c>
      <c r="S27" s="22" t="str">
        <f t="shared" si="15"/>
        <v xml:space="preserve"> </v>
      </c>
      <c r="T27" s="21" t="str">
        <f t="shared" si="16"/>
        <v xml:space="preserve"> </v>
      </c>
      <c r="U27" s="25" t="e">
        <f t="shared" si="5"/>
        <v>#N/A</v>
      </c>
      <c r="X27" s="162" t="e">
        <f ca="1" xml:space="preserve"> (1.1*$AA$4 - 1)/(1.1/OFFSET($D$3, $Z$26,0) - 1)</f>
        <v>#VALUE!</v>
      </c>
      <c r="AB27" s="109" t="str">
        <f t="shared" si="2"/>
        <v xml:space="preserve"> </v>
      </c>
      <c r="AC27" s="22" t="str">
        <f t="shared" si="17"/>
        <v xml:space="preserve"> </v>
      </c>
      <c r="AD27" s="211" t="str">
        <f>IF(B27=0," ",COUNTIF($AC$4:AC27,"Yes"))</f>
        <v xml:space="preserve"> </v>
      </c>
      <c r="AE27" s="212" t="str">
        <f t="shared" si="18"/>
        <v xml:space="preserve"> </v>
      </c>
    </row>
    <row r="28" spans="1:31" x14ac:dyDescent="0.25">
      <c r="A28" s="14">
        <f t="shared" si="3"/>
        <v>25</v>
      </c>
      <c r="B28" s="60">
        <f>'Data Input &amp; Results'!B29</f>
        <v>0</v>
      </c>
      <c r="C28" s="61">
        <f>'Data Input &amp; Results'!C29</f>
        <v>0</v>
      </c>
      <c r="D28" s="21" t="str">
        <f t="shared" si="6"/>
        <v xml:space="preserve"> </v>
      </c>
      <c r="E28" s="22" t="str">
        <f t="shared" si="7"/>
        <v xml:space="preserve"> </v>
      </c>
      <c r="F28" s="21" t="str">
        <f t="shared" si="8"/>
        <v xml:space="preserve"> </v>
      </c>
      <c r="G28" s="22" t="str">
        <f t="shared" si="8"/>
        <v xml:space="preserve"> </v>
      </c>
      <c r="H28" s="23" t="str">
        <f xml:space="preserve"> IF(C28 = 0, " ", SUMSQ($G$4:G28))</f>
        <v xml:space="preserve"> </v>
      </c>
      <c r="I28" s="24" t="str">
        <f xml:space="preserve"> IF(C28 = 0, " ", SUM($G$4:G28) * (-2) * F28)</f>
        <v xml:space="preserve"> </v>
      </c>
      <c r="J28" s="23" t="str">
        <f t="shared" si="9"/>
        <v xml:space="preserve"> </v>
      </c>
      <c r="K28" s="24" t="str">
        <f t="shared" si="10"/>
        <v xml:space="preserve"> </v>
      </c>
      <c r="L28" s="21" t="str">
        <f t="shared" si="11"/>
        <v xml:space="preserve"> </v>
      </c>
      <c r="M28" s="22" t="str">
        <f t="shared" si="12"/>
        <v xml:space="preserve"> </v>
      </c>
      <c r="N28" s="21" t="str">
        <f t="shared" si="4"/>
        <v xml:space="preserve"> </v>
      </c>
      <c r="O28" s="22" t="str">
        <f t="shared" si="13"/>
        <v xml:space="preserve"> </v>
      </c>
      <c r="P28" s="21" t="str">
        <f t="shared" si="0"/>
        <v xml:space="preserve"> </v>
      </c>
      <c r="Q28" s="22" t="str">
        <f t="shared" si="1"/>
        <v xml:space="preserve"> </v>
      </c>
      <c r="R28" s="21" t="str">
        <f t="shared" si="14"/>
        <v xml:space="preserve"> </v>
      </c>
      <c r="S28" s="22" t="str">
        <f t="shared" si="15"/>
        <v xml:space="preserve"> </v>
      </c>
      <c r="T28" s="21" t="str">
        <f t="shared" si="16"/>
        <v xml:space="preserve"> </v>
      </c>
      <c r="U28" s="25" t="e">
        <f>IF(C28 = 0, #N/A,IF(T28="Infinite",IF(F28&gt;=S28,1,0), IF(AE28 = 1, 0, _xlfn.T.DIST(T28,A28-1,TRUE))))</f>
        <v>#N/A</v>
      </c>
      <c r="AB28" s="109" t="str">
        <f t="shared" si="2"/>
        <v xml:space="preserve"> </v>
      </c>
      <c r="AC28" s="22" t="str">
        <f t="shared" si="17"/>
        <v xml:space="preserve"> </v>
      </c>
      <c r="AD28" s="211" t="str">
        <f>IF(B28=0," ",COUNTIF($AC$4:AC28,"Yes"))</f>
        <v xml:space="preserve"> </v>
      </c>
      <c r="AE28" s="212" t="str">
        <f t="shared" si="18"/>
        <v xml:space="preserve"> </v>
      </c>
    </row>
    <row r="29" spans="1:31" ht="15.75" thickBot="1" x14ac:dyDescent="0.3">
      <c r="A29" s="14">
        <f t="shared" si="3"/>
        <v>26</v>
      </c>
      <c r="B29" s="60">
        <f>'Data Input &amp; Results'!B30</f>
        <v>0</v>
      </c>
      <c r="C29" s="61">
        <f>'Data Input &amp; Results'!C30</f>
        <v>0</v>
      </c>
      <c r="D29" s="21" t="str">
        <f t="shared" si="6"/>
        <v xml:space="preserve"> </v>
      </c>
      <c r="E29" s="22" t="str">
        <f t="shared" si="7"/>
        <v xml:space="preserve"> </v>
      </c>
      <c r="F29" s="21" t="str">
        <f t="shared" si="8"/>
        <v xml:space="preserve"> </v>
      </c>
      <c r="G29" s="22" t="str">
        <f t="shared" si="8"/>
        <v xml:space="preserve"> </v>
      </c>
      <c r="H29" s="23" t="str">
        <f xml:space="preserve"> IF(C29 = 0, " ", SUMSQ($G$4:G29))</f>
        <v xml:space="preserve"> </v>
      </c>
      <c r="I29" s="24" t="str">
        <f xml:space="preserve"> IF(C29 = 0, " ", SUM($G$4:G29) * (-2) * F29)</f>
        <v xml:space="preserve"> </v>
      </c>
      <c r="J29" s="23" t="str">
        <f t="shared" si="9"/>
        <v xml:space="preserve"> </v>
      </c>
      <c r="K29" s="24" t="str">
        <f t="shared" si="10"/>
        <v xml:space="preserve"> </v>
      </c>
      <c r="L29" s="21" t="str">
        <f t="shared" si="11"/>
        <v xml:space="preserve"> </v>
      </c>
      <c r="M29" s="22" t="str">
        <f t="shared" si="12"/>
        <v xml:space="preserve"> </v>
      </c>
      <c r="N29" s="21" t="str">
        <f t="shared" si="4"/>
        <v xml:space="preserve"> </v>
      </c>
      <c r="O29" s="22" t="str">
        <f t="shared" si="13"/>
        <v xml:space="preserve"> </v>
      </c>
      <c r="P29" s="21" t="str">
        <f t="shared" si="0"/>
        <v xml:space="preserve"> </v>
      </c>
      <c r="Q29" s="22" t="str">
        <f t="shared" si="1"/>
        <v xml:space="preserve"> </v>
      </c>
      <c r="R29" s="21" t="str">
        <f t="shared" si="14"/>
        <v xml:space="preserve"> </v>
      </c>
      <c r="S29" s="22" t="str">
        <f t="shared" si="15"/>
        <v xml:space="preserve"> </v>
      </c>
      <c r="T29" s="21" t="str">
        <f t="shared" si="16"/>
        <v xml:space="preserve"> </v>
      </c>
      <c r="U29" s="25" t="e">
        <f t="shared" ref="U29:U53" si="19">IF(C29 = 0, #N/A,IF(T29="Infinite",IF(F29&gt;=S29,1,0), IF(AE29 = 1, 0, _xlfn.T.DIST(T29,A29-1,TRUE))))</f>
        <v>#N/A</v>
      </c>
      <c r="AB29" s="109" t="str">
        <f t="shared" si="2"/>
        <v xml:space="preserve"> </v>
      </c>
      <c r="AC29" s="22" t="str">
        <f t="shared" si="17"/>
        <v xml:space="preserve"> </v>
      </c>
      <c r="AD29" s="211" t="str">
        <f>IF(B29=0," ",COUNTIF($AC$4:AC29,"Yes"))</f>
        <v xml:space="preserve"> </v>
      </c>
      <c r="AE29" s="212" t="str">
        <f t="shared" si="18"/>
        <v xml:space="preserve"> </v>
      </c>
    </row>
    <row r="30" spans="1:31" ht="15.75" thickBot="1" x14ac:dyDescent="0.3">
      <c r="A30" s="14">
        <f t="shared" si="3"/>
        <v>27</v>
      </c>
      <c r="B30" s="60">
        <f>'Data Input &amp; Results'!B31</f>
        <v>0</v>
      </c>
      <c r="C30" s="61">
        <f>'Data Input &amp; Results'!C31</f>
        <v>0</v>
      </c>
      <c r="D30" s="21" t="str">
        <f t="shared" si="6"/>
        <v xml:space="preserve"> </v>
      </c>
      <c r="E30" s="22" t="str">
        <f t="shared" si="7"/>
        <v xml:space="preserve"> </v>
      </c>
      <c r="F30" s="21" t="str">
        <f t="shared" si="8"/>
        <v xml:space="preserve"> </v>
      </c>
      <c r="G30" s="22" t="str">
        <f t="shared" si="8"/>
        <v xml:space="preserve"> </v>
      </c>
      <c r="H30" s="23" t="str">
        <f xml:space="preserve"> IF(C30 = 0, " ", SUMSQ($G$4:G30))</f>
        <v xml:space="preserve"> </v>
      </c>
      <c r="I30" s="24" t="str">
        <f xml:space="preserve"> IF(C30 = 0, " ", SUM($G$4:G30) * (-2) * F30)</f>
        <v xml:space="preserve"> </v>
      </c>
      <c r="J30" s="23" t="str">
        <f t="shared" si="9"/>
        <v xml:space="preserve"> </v>
      </c>
      <c r="K30" s="24" t="str">
        <f t="shared" si="10"/>
        <v xml:space="preserve"> </v>
      </c>
      <c r="L30" s="21" t="str">
        <f t="shared" si="11"/>
        <v xml:space="preserve"> </v>
      </c>
      <c r="M30" s="22" t="str">
        <f t="shared" si="12"/>
        <v xml:space="preserve"> </v>
      </c>
      <c r="N30" s="21" t="str">
        <f t="shared" si="4"/>
        <v xml:space="preserve"> </v>
      </c>
      <c r="O30" s="22" t="str">
        <f t="shared" si="13"/>
        <v xml:space="preserve"> </v>
      </c>
      <c r="P30" s="21" t="str">
        <f t="shared" si="0"/>
        <v xml:space="preserve"> </v>
      </c>
      <c r="Q30" s="22" t="str">
        <f t="shared" si="1"/>
        <v xml:space="preserve"> </v>
      </c>
      <c r="R30" s="21" t="str">
        <f t="shared" si="14"/>
        <v xml:space="preserve"> </v>
      </c>
      <c r="S30" s="22" t="str">
        <f t="shared" si="15"/>
        <v xml:space="preserve"> </v>
      </c>
      <c r="T30" s="21" t="str">
        <f t="shared" si="16"/>
        <v xml:space="preserve"> </v>
      </c>
      <c r="U30" s="25" t="e">
        <f t="shared" si="19"/>
        <v>#N/A</v>
      </c>
      <c r="W30" s="201" t="s">
        <v>93</v>
      </c>
      <c r="X30" s="202"/>
      <c r="Y30" s="203">
        <f>'Data Input &amp; Results'!$H$17</f>
        <v>0.15</v>
      </c>
      <c r="AB30" s="109" t="str">
        <f t="shared" si="2"/>
        <v xml:space="preserve"> </v>
      </c>
      <c r="AC30" s="22" t="str">
        <f t="shared" si="17"/>
        <v xml:space="preserve"> </v>
      </c>
      <c r="AD30" s="211" t="str">
        <f>IF(B30=0," ",COUNTIF($AC$4:AC30,"Yes"))</f>
        <v xml:space="preserve"> </v>
      </c>
      <c r="AE30" s="212" t="str">
        <f t="shared" si="18"/>
        <v xml:space="preserve"> </v>
      </c>
    </row>
    <row r="31" spans="1:31" x14ac:dyDescent="0.25">
      <c r="A31" s="14">
        <f t="shared" si="3"/>
        <v>28</v>
      </c>
      <c r="B31" s="60">
        <f>'Data Input &amp; Results'!B32</f>
        <v>0</v>
      </c>
      <c r="C31" s="61">
        <f>'Data Input &amp; Results'!C32</f>
        <v>0</v>
      </c>
      <c r="D31" s="21" t="str">
        <f t="shared" si="6"/>
        <v xml:space="preserve"> </v>
      </c>
      <c r="E31" s="22" t="str">
        <f t="shared" si="7"/>
        <v xml:space="preserve"> </v>
      </c>
      <c r="F31" s="21" t="str">
        <f t="shared" si="8"/>
        <v xml:space="preserve"> </v>
      </c>
      <c r="G31" s="22" t="str">
        <f t="shared" si="8"/>
        <v xml:space="preserve"> </v>
      </c>
      <c r="H31" s="23" t="str">
        <f xml:space="preserve"> IF(C31 = 0, " ", SUMSQ($G$4:G31))</f>
        <v xml:space="preserve"> </v>
      </c>
      <c r="I31" s="24" t="str">
        <f xml:space="preserve"> IF(C31 = 0, " ", SUM($G$4:G31) * (-2) * F31)</f>
        <v xml:space="preserve"> </v>
      </c>
      <c r="J31" s="23" t="str">
        <f t="shared" si="9"/>
        <v xml:space="preserve"> </v>
      </c>
      <c r="K31" s="24" t="str">
        <f t="shared" si="10"/>
        <v xml:space="preserve"> </v>
      </c>
      <c r="L31" s="21" t="str">
        <f t="shared" si="11"/>
        <v xml:space="preserve"> </v>
      </c>
      <c r="M31" s="22" t="str">
        <f t="shared" si="12"/>
        <v xml:space="preserve"> </v>
      </c>
      <c r="N31" s="21" t="str">
        <f t="shared" si="4"/>
        <v xml:space="preserve"> </v>
      </c>
      <c r="O31" s="22" t="str">
        <f t="shared" si="13"/>
        <v xml:space="preserve"> </v>
      </c>
      <c r="P31" s="21" t="str">
        <f t="shared" si="0"/>
        <v xml:space="preserve"> </v>
      </c>
      <c r="Q31" s="22" t="str">
        <f t="shared" si="1"/>
        <v xml:space="preserve"> </v>
      </c>
      <c r="R31" s="21" t="str">
        <f t="shared" si="14"/>
        <v xml:space="preserve"> </v>
      </c>
      <c r="S31" s="22" t="str">
        <f t="shared" si="15"/>
        <v xml:space="preserve"> </v>
      </c>
      <c r="T31" s="21" t="str">
        <f t="shared" si="16"/>
        <v xml:space="preserve"> </v>
      </c>
      <c r="U31" s="25" t="e">
        <f t="shared" si="19"/>
        <v>#N/A</v>
      </c>
      <c r="AB31" s="109" t="str">
        <f t="shared" si="2"/>
        <v xml:space="preserve"> </v>
      </c>
      <c r="AC31" s="22" t="str">
        <f t="shared" si="17"/>
        <v xml:space="preserve"> </v>
      </c>
      <c r="AD31" s="211" t="str">
        <f>IF(B31=0," ",COUNTIF($AC$4:AC31,"Yes"))</f>
        <v xml:space="preserve"> </v>
      </c>
      <c r="AE31" s="212" t="str">
        <f t="shared" si="18"/>
        <v xml:space="preserve"> </v>
      </c>
    </row>
    <row r="32" spans="1:31" x14ac:dyDescent="0.25">
      <c r="A32" s="14">
        <f t="shared" si="3"/>
        <v>29</v>
      </c>
      <c r="B32" s="60">
        <f>'Data Input &amp; Results'!B33</f>
        <v>0</v>
      </c>
      <c r="C32" s="61">
        <f>'Data Input &amp; Results'!C33</f>
        <v>0</v>
      </c>
      <c r="D32" s="21" t="str">
        <f t="shared" si="6"/>
        <v xml:space="preserve"> </v>
      </c>
      <c r="E32" s="22" t="str">
        <f t="shared" si="7"/>
        <v xml:space="preserve"> </v>
      </c>
      <c r="F32" s="21" t="str">
        <f t="shared" si="8"/>
        <v xml:space="preserve"> </v>
      </c>
      <c r="G32" s="22" t="str">
        <f t="shared" si="8"/>
        <v xml:space="preserve"> </v>
      </c>
      <c r="H32" s="23" t="str">
        <f xml:space="preserve"> IF(C32 = 0, " ", SUMSQ($G$4:G32))</f>
        <v xml:space="preserve"> </v>
      </c>
      <c r="I32" s="24" t="str">
        <f xml:space="preserve"> IF(C32 = 0, " ", SUM($G$4:G32) * (-2) * F32)</f>
        <v xml:space="preserve"> </v>
      </c>
      <c r="J32" s="23" t="str">
        <f t="shared" si="9"/>
        <v xml:space="preserve"> </v>
      </c>
      <c r="K32" s="24" t="str">
        <f t="shared" si="10"/>
        <v xml:space="preserve"> </v>
      </c>
      <c r="L32" s="21" t="str">
        <f t="shared" si="11"/>
        <v xml:space="preserve"> </v>
      </c>
      <c r="M32" s="22" t="str">
        <f t="shared" si="12"/>
        <v xml:space="preserve"> </v>
      </c>
      <c r="N32" s="21" t="str">
        <f t="shared" si="4"/>
        <v xml:space="preserve"> </v>
      </c>
      <c r="O32" s="22" t="str">
        <f t="shared" si="13"/>
        <v xml:space="preserve"> </v>
      </c>
      <c r="P32" s="21" t="str">
        <f t="shared" si="0"/>
        <v xml:space="preserve"> </v>
      </c>
      <c r="Q32" s="22" t="str">
        <f t="shared" si="1"/>
        <v xml:space="preserve"> </v>
      </c>
      <c r="R32" s="21" t="str">
        <f t="shared" si="14"/>
        <v xml:space="preserve"> </v>
      </c>
      <c r="S32" s="22" t="str">
        <f t="shared" si="15"/>
        <v xml:space="preserve"> </v>
      </c>
      <c r="T32" s="21" t="str">
        <f t="shared" si="16"/>
        <v xml:space="preserve"> </v>
      </c>
      <c r="U32" s="25" t="e">
        <f t="shared" si="19"/>
        <v>#N/A</v>
      </c>
      <c r="AB32" s="109" t="str">
        <f t="shared" si="2"/>
        <v xml:space="preserve"> </v>
      </c>
      <c r="AC32" s="22" t="str">
        <f t="shared" si="17"/>
        <v xml:space="preserve"> </v>
      </c>
      <c r="AD32" s="211" t="str">
        <f>IF(B32=0," ",COUNTIF($AC$4:AC32,"Yes"))</f>
        <v xml:space="preserve"> </v>
      </c>
      <c r="AE32" s="212" t="str">
        <f t="shared" si="18"/>
        <v xml:space="preserve"> </v>
      </c>
    </row>
    <row r="33" spans="1:31" x14ac:dyDescent="0.25">
      <c r="A33" s="14">
        <f t="shared" si="3"/>
        <v>30</v>
      </c>
      <c r="B33" s="60">
        <f>'Data Input &amp; Results'!B34</f>
        <v>0</v>
      </c>
      <c r="C33" s="61">
        <f>'Data Input &amp; Results'!C34</f>
        <v>0</v>
      </c>
      <c r="D33" s="21" t="str">
        <f t="shared" si="6"/>
        <v xml:space="preserve"> </v>
      </c>
      <c r="E33" s="22" t="str">
        <f t="shared" si="7"/>
        <v xml:space="preserve"> </v>
      </c>
      <c r="F33" s="21" t="str">
        <f t="shared" si="8"/>
        <v xml:space="preserve"> </v>
      </c>
      <c r="G33" s="22" t="str">
        <f t="shared" si="8"/>
        <v xml:space="preserve"> </v>
      </c>
      <c r="H33" s="23" t="str">
        <f xml:space="preserve"> IF(C33 = 0, " ", SUMSQ($G$4:G33))</f>
        <v xml:space="preserve"> </v>
      </c>
      <c r="I33" s="24" t="str">
        <f xml:space="preserve"> IF(C33 = 0, " ", SUM($G$4:G33) * (-2) * F33)</f>
        <v xml:space="preserve"> </v>
      </c>
      <c r="J33" s="23" t="str">
        <f t="shared" si="9"/>
        <v xml:space="preserve"> </v>
      </c>
      <c r="K33" s="24" t="str">
        <f t="shared" si="10"/>
        <v xml:space="preserve"> </v>
      </c>
      <c r="L33" s="21" t="str">
        <f t="shared" si="11"/>
        <v xml:space="preserve"> </v>
      </c>
      <c r="M33" s="22" t="str">
        <f t="shared" si="12"/>
        <v xml:space="preserve"> </v>
      </c>
      <c r="N33" s="21" t="str">
        <f t="shared" si="4"/>
        <v xml:space="preserve"> </v>
      </c>
      <c r="O33" s="22" t="str">
        <f t="shared" si="13"/>
        <v xml:space="preserve"> </v>
      </c>
      <c r="P33" s="21" t="str">
        <f t="shared" si="0"/>
        <v xml:space="preserve"> </v>
      </c>
      <c r="Q33" s="22" t="str">
        <f t="shared" si="1"/>
        <v xml:space="preserve"> </v>
      </c>
      <c r="R33" s="21" t="str">
        <f t="shared" si="14"/>
        <v xml:space="preserve"> </v>
      </c>
      <c r="S33" s="22" t="str">
        <f t="shared" si="15"/>
        <v xml:space="preserve"> </v>
      </c>
      <c r="T33" s="21" t="str">
        <f t="shared" si="16"/>
        <v xml:space="preserve"> </v>
      </c>
      <c r="U33" s="25" t="e">
        <f t="shared" si="19"/>
        <v>#N/A</v>
      </c>
      <c r="AB33" s="109" t="str">
        <f t="shared" si="2"/>
        <v xml:space="preserve"> </v>
      </c>
      <c r="AC33" s="22" t="str">
        <f t="shared" si="17"/>
        <v xml:space="preserve"> </v>
      </c>
      <c r="AD33" s="211" t="str">
        <f>IF(B33=0," ",COUNTIF($AC$4:AC33,"Yes"))</f>
        <v xml:space="preserve"> </v>
      </c>
      <c r="AE33" s="212" t="str">
        <f t="shared" si="18"/>
        <v xml:space="preserve"> </v>
      </c>
    </row>
    <row r="34" spans="1:31" x14ac:dyDescent="0.25">
      <c r="A34" s="14">
        <f t="shared" si="3"/>
        <v>31</v>
      </c>
      <c r="B34" s="60">
        <f>'Data Input &amp; Results'!B35</f>
        <v>0</v>
      </c>
      <c r="C34" s="61">
        <f>'Data Input &amp; Results'!C35</f>
        <v>0</v>
      </c>
      <c r="D34" s="21" t="str">
        <f t="shared" si="6"/>
        <v xml:space="preserve"> </v>
      </c>
      <c r="E34" s="22" t="str">
        <f t="shared" si="7"/>
        <v xml:space="preserve"> </v>
      </c>
      <c r="F34" s="21" t="str">
        <f t="shared" si="8"/>
        <v xml:space="preserve"> </v>
      </c>
      <c r="G34" s="22" t="str">
        <f t="shared" si="8"/>
        <v xml:space="preserve"> </v>
      </c>
      <c r="H34" s="23" t="str">
        <f xml:space="preserve"> IF(C34 = 0, " ", SUMSQ($G$4:G34))</f>
        <v xml:space="preserve"> </v>
      </c>
      <c r="I34" s="24" t="str">
        <f xml:space="preserve"> IF(C34 = 0, " ", SUM($G$4:G34) * (-2) * F34)</f>
        <v xml:space="preserve"> </v>
      </c>
      <c r="J34" s="23" t="str">
        <f t="shared" si="9"/>
        <v xml:space="preserve"> </v>
      </c>
      <c r="K34" s="24" t="str">
        <f t="shared" si="10"/>
        <v xml:space="preserve"> </v>
      </c>
      <c r="L34" s="21" t="str">
        <f t="shared" si="11"/>
        <v xml:space="preserve"> </v>
      </c>
      <c r="M34" s="22" t="str">
        <f t="shared" si="12"/>
        <v xml:space="preserve"> </v>
      </c>
      <c r="N34" s="21" t="str">
        <f t="shared" si="4"/>
        <v xml:space="preserve"> </v>
      </c>
      <c r="O34" s="22" t="str">
        <f t="shared" si="13"/>
        <v xml:space="preserve"> </v>
      </c>
      <c r="P34" s="21" t="str">
        <f t="shared" si="0"/>
        <v xml:space="preserve"> </v>
      </c>
      <c r="Q34" s="22" t="str">
        <f t="shared" si="1"/>
        <v xml:space="preserve"> </v>
      </c>
      <c r="R34" s="21" t="str">
        <f t="shared" si="14"/>
        <v xml:space="preserve"> </v>
      </c>
      <c r="S34" s="22" t="str">
        <f t="shared" si="15"/>
        <v xml:space="preserve"> </v>
      </c>
      <c r="T34" s="21" t="str">
        <f t="shared" si="16"/>
        <v xml:space="preserve"> </v>
      </c>
      <c r="U34" s="25" t="e">
        <f t="shared" si="19"/>
        <v>#N/A</v>
      </c>
      <c r="AB34" s="109" t="str">
        <f t="shared" si="2"/>
        <v xml:space="preserve"> </v>
      </c>
      <c r="AC34" s="22" t="str">
        <f t="shared" si="17"/>
        <v xml:space="preserve"> </v>
      </c>
      <c r="AD34" s="211" t="str">
        <f>IF(B34=0," ",COUNTIF($AC$4:AC34,"Yes"))</f>
        <v xml:space="preserve"> </v>
      </c>
      <c r="AE34" s="212" t="str">
        <f t="shared" si="18"/>
        <v xml:space="preserve"> </v>
      </c>
    </row>
    <row r="35" spans="1:31" x14ac:dyDescent="0.25">
      <c r="A35" s="14">
        <f t="shared" si="3"/>
        <v>32</v>
      </c>
      <c r="B35" s="60">
        <f>'Data Input &amp; Results'!B36</f>
        <v>0</v>
      </c>
      <c r="C35" s="61">
        <f>'Data Input &amp; Results'!C36</f>
        <v>0</v>
      </c>
      <c r="D35" s="21" t="str">
        <f t="shared" si="6"/>
        <v xml:space="preserve"> </v>
      </c>
      <c r="E35" s="22" t="str">
        <f t="shared" si="7"/>
        <v xml:space="preserve"> </v>
      </c>
      <c r="F35" s="21" t="str">
        <f t="shared" si="8"/>
        <v xml:space="preserve"> </v>
      </c>
      <c r="G35" s="22" t="str">
        <f t="shared" si="8"/>
        <v xml:space="preserve"> </v>
      </c>
      <c r="H35" s="23" t="str">
        <f xml:space="preserve"> IF(C35 = 0, " ", SUMSQ($G$4:G35))</f>
        <v xml:space="preserve"> </v>
      </c>
      <c r="I35" s="24" t="str">
        <f xml:space="preserve"> IF(C35 = 0, " ", SUM($G$4:G35) * (-2) * F35)</f>
        <v xml:space="preserve"> </v>
      </c>
      <c r="J35" s="23" t="str">
        <f t="shared" si="9"/>
        <v xml:space="preserve"> </v>
      </c>
      <c r="K35" s="24" t="str">
        <f t="shared" si="10"/>
        <v xml:space="preserve"> </v>
      </c>
      <c r="L35" s="21" t="str">
        <f t="shared" si="11"/>
        <v xml:space="preserve"> </v>
      </c>
      <c r="M35" s="22" t="str">
        <f t="shared" si="12"/>
        <v xml:space="preserve"> </v>
      </c>
      <c r="N35" s="21" t="str">
        <f t="shared" si="4"/>
        <v xml:space="preserve"> </v>
      </c>
      <c r="O35" s="22" t="str">
        <f t="shared" si="13"/>
        <v xml:space="preserve"> </v>
      </c>
      <c r="P35" s="21" t="str">
        <f t="shared" si="0"/>
        <v xml:space="preserve"> </v>
      </c>
      <c r="Q35" s="22" t="str">
        <f t="shared" si="1"/>
        <v xml:space="preserve"> </v>
      </c>
      <c r="R35" s="21" t="str">
        <f t="shared" si="14"/>
        <v xml:space="preserve"> </v>
      </c>
      <c r="S35" s="22" t="str">
        <f t="shared" si="15"/>
        <v xml:space="preserve"> </v>
      </c>
      <c r="T35" s="21" t="str">
        <f t="shared" si="16"/>
        <v xml:space="preserve"> </v>
      </c>
      <c r="U35" s="25" t="e">
        <f t="shared" si="19"/>
        <v>#N/A</v>
      </c>
      <c r="AB35" s="109" t="str">
        <f t="shared" si="2"/>
        <v xml:space="preserve"> </v>
      </c>
      <c r="AC35" s="22" t="str">
        <f t="shared" si="17"/>
        <v xml:space="preserve"> </v>
      </c>
      <c r="AD35" s="211" t="str">
        <f>IF(B35=0," ",COUNTIF($AC$4:AC35,"Yes"))</f>
        <v xml:space="preserve"> </v>
      </c>
      <c r="AE35" s="212" t="str">
        <f t="shared" si="18"/>
        <v xml:space="preserve"> </v>
      </c>
    </row>
    <row r="36" spans="1:31" x14ac:dyDescent="0.25">
      <c r="A36" s="14">
        <f t="shared" si="3"/>
        <v>33</v>
      </c>
      <c r="B36" s="60">
        <f>'Data Input &amp; Results'!B37</f>
        <v>0</v>
      </c>
      <c r="C36" s="61">
        <f>'Data Input &amp; Results'!C37</f>
        <v>0</v>
      </c>
      <c r="D36" s="21" t="str">
        <f t="shared" si="6"/>
        <v xml:space="preserve"> </v>
      </c>
      <c r="E36" s="22" t="str">
        <f t="shared" si="7"/>
        <v xml:space="preserve"> </v>
      </c>
      <c r="F36" s="21" t="str">
        <f t="shared" si="8"/>
        <v xml:space="preserve"> </v>
      </c>
      <c r="G36" s="22" t="str">
        <f t="shared" si="8"/>
        <v xml:space="preserve"> </v>
      </c>
      <c r="H36" s="23" t="str">
        <f xml:space="preserve"> IF(C36 = 0, " ", SUMSQ($G$4:G36))</f>
        <v xml:space="preserve"> </v>
      </c>
      <c r="I36" s="24" t="str">
        <f xml:space="preserve"> IF(C36 = 0, " ", SUM($G$4:G36) * (-2) * F36)</f>
        <v xml:space="preserve"> </v>
      </c>
      <c r="J36" s="23" t="str">
        <f t="shared" si="9"/>
        <v xml:space="preserve"> </v>
      </c>
      <c r="K36" s="24" t="str">
        <f t="shared" si="10"/>
        <v xml:space="preserve"> </v>
      </c>
      <c r="L36" s="21" t="str">
        <f t="shared" si="11"/>
        <v xml:space="preserve"> </v>
      </c>
      <c r="M36" s="22" t="str">
        <f t="shared" si="12"/>
        <v xml:space="preserve"> </v>
      </c>
      <c r="N36" s="21" t="str">
        <f t="shared" si="4"/>
        <v xml:space="preserve"> </v>
      </c>
      <c r="O36" s="22" t="str">
        <f t="shared" si="13"/>
        <v xml:space="preserve"> </v>
      </c>
      <c r="P36" s="21" t="str">
        <f t="shared" ref="P36:P53" si="20" xml:space="preserve"> IF(C36 = 0, " ", 1.1 * B36 / $Y$4)</f>
        <v xml:space="preserve"> </v>
      </c>
      <c r="Q36" s="22" t="str">
        <f t="shared" ref="Q36:Q53" si="21" xml:space="preserve"> IF(C36 = 0, " ", 1.1*$AA$4 - 1 + B36/$Y$4)</f>
        <v xml:space="preserve"> </v>
      </c>
      <c r="R36" s="21" t="str">
        <f t="shared" si="14"/>
        <v xml:space="preserve"> </v>
      </c>
      <c r="S36" s="22" t="str">
        <f t="shared" si="15"/>
        <v xml:space="preserve"> </v>
      </c>
      <c r="T36" s="21" t="str">
        <f t="shared" si="16"/>
        <v xml:space="preserve"> </v>
      </c>
      <c r="U36" s="25" t="e">
        <f t="shared" si="19"/>
        <v>#N/A</v>
      </c>
      <c r="AB36" s="109" t="str">
        <f t="shared" ref="AB36:AB53" si="22">IF(B36=0," ",($Y$4-B36)/($Z$4-C36))</f>
        <v xml:space="preserve"> </v>
      </c>
      <c r="AC36" s="22" t="str">
        <f t="shared" si="17"/>
        <v xml:space="preserve"> </v>
      </c>
      <c r="AD36" s="211" t="str">
        <f>IF(B36=0," ",COUNTIF($AC$4:AC36,"Yes"))</f>
        <v xml:space="preserve"> </v>
      </c>
      <c r="AE36" s="212" t="str">
        <f t="shared" si="18"/>
        <v xml:space="preserve"> </v>
      </c>
    </row>
    <row r="37" spans="1:31" x14ac:dyDescent="0.25">
      <c r="A37" s="14">
        <f t="shared" si="3"/>
        <v>34</v>
      </c>
      <c r="B37" s="60">
        <f>'Data Input &amp; Results'!B38</f>
        <v>0</v>
      </c>
      <c r="C37" s="61">
        <f>'Data Input &amp; Results'!C38</f>
        <v>0</v>
      </c>
      <c r="D37" s="21" t="str">
        <f t="shared" si="6"/>
        <v xml:space="preserve"> </v>
      </c>
      <c r="E37" s="22" t="str">
        <f t="shared" si="7"/>
        <v xml:space="preserve"> </v>
      </c>
      <c r="F37" s="21" t="str">
        <f t="shared" si="8"/>
        <v xml:space="preserve"> </v>
      </c>
      <c r="G37" s="22" t="str">
        <f t="shared" si="8"/>
        <v xml:space="preserve"> </v>
      </c>
      <c r="H37" s="23" t="str">
        <f xml:space="preserve"> IF(C37 = 0, " ", SUMSQ($G$4:G37))</f>
        <v xml:space="preserve"> </v>
      </c>
      <c r="I37" s="24" t="str">
        <f xml:space="preserve"> IF(C37 = 0, " ", SUM($G$4:G37) * (-2) * F37)</f>
        <v xml:space="preserve"> </v>
      </c>
      <c r="J37" s="23" t="str">
        <f t="shared" si="9"/>
        <v xml:space="preserve"> </v>
      </c>
      <c r="K37" s="24" t="str">
        <f t="shared" si="10"/>
        <v xml:space="preserve"> </v>
      </c>
      <c r="L37" s="21" t="str">
        <f t="shared" si="11"/>
        <v xml:space="preserve"> </v>
      </c>
      <c r="M37" s="22" t="str">
        <f t="shared" si="12"/>
        <v xml:space="preserve"> </v>
      </c>
      <c r="N37" s="21" t="str">
        <f t="shared" ref="N37:N53" si="23">IF(C37 = 0," ",IF($Y$4 = 0,0,SQRT(($Y$4-B37)/($Y$4-B37/A37))))</f>
        <v xml:space="preserve"> </v>
      </c>
      <c r="O37" s="22" t="str">
        <f t="shared" si="13"/>
        <v xml:space="preserve"> </v>
      </c>
      <c r="P37" s="21" t="str">
        <f t="shared" si="20"/>
        <v xml:space="preserve"> </v>
      </c>
      <c r="Q37" s="22" t="str">
        <f t="shared" si="21"/>
        <v xml:space="preserve"> </v>
      </c>
      <c r="R37" s="21" t="str">
        <f t="shared" si="14"/>
        <v xml:space="preserve"> </v>
      </c>
      <c r="S37" s="22" t="str">
        <f t="shared" si="15"/>
        <v xml:space="preserve"> </v>
      </c>
      <c r="T37" s="21" t="str">
        <f t="shared" si="16"/>
        <v xml:space="preserve"> </v>
      </c>
      <c r="U37" s="25" t="e">
        <f t="shared" si="19"/>
        <v>#N/A</v>
      </c>
      <c r="AB37" s="109" t="str">
        <f t="shared" si="22"/>
        <v xml:space="preserve"> </v>
      </c>
      <c r="AC37" s="22" t="str">
        <f t="shared" si="17"/>
        <v xml:space="preserve"> </v>
      </c>
      <c r="AD37" s="211" t="str">
        <f>IF(B37=0," ",COUNTIF($AC$4:AC37,"Yes"))</f>
        <v xml:space="preserve"> </v>
      </c>
      <c r="AE37" s="212" t="str">
        <f t="shared" si="18"/>
        <v xml:space="preserve"> </v>
      </c>
    </row>
    <row r="38" spans="1:31" x14ac:dyDescent="0.25">
      <c r="A38" s="14">
        <f t="shared" si="3"/>
        <v>35</v>
      </c>
      <c r="B38" s="60">
        <f>'Data Input &amp; Results'!B39</f>
        <v>0</v>
      </c>
      <c r="C38" s="61">
        <f>'Data Input &amp; Results'!C39</f>
        <v>0</v>
      </c>
      <c r="D38" s="21" t="str">
        <f t="shared" si="6"/>
        <v xml:space="preserve"> </v>
      </c>
      <c r="E38" s="22" t="str">
        <f t="shared" si="7"/>
        <v xml:space="preserve"> </v>
      </c>
      <c r="F38" s="21" t="str">
        <f t="shared" si="8"/>
        <v xml:space="preserve"> </v>
      </c>
      <c r="G38" s="22" t="str">
        <f t="shared" si="8"/>
        <v xml:space="preserve"> </v>
      </c>
      <c r="H38" s="23" t="str">
        <f xml:space="preserve"> IF(C38 = 0, " ", SUMSQ($G$4:G38))</f>
        <v xml:space="preserve"> </v>
      </c>
      <c r="I38" s="24" t="str">
        <f xml:space="preserve"> IF(C38 = 0, " ", SUM($G$4:G38) * (-2) * F38)</f>
        <v xml:space="preserve"> </v>
      </c>
      <c r="J38" s="23" t="str">
        <f t="shared" si="9"/>
        <v xml:space="preserve"> </v>
      </c>
      <c r="K38" s="24" t="str">
        <f t="shared" si="10"/>
        <v xml:space="preserve"> </v>
      </c>
      <c r="L38" s="21" t="str">
        <f t="shared" si="11"/>
        <v xml:space="preserve"> </v>
      </c>
      <c r="M38" s="22" t="str">
        <f t="shared" si="12"/>
        <v xml:space="preserve"> </v>
      </c>
      <c r="N38" s="21" t="str">
        <f t="shared" si="23"/>
        <v xml:space="preserve"> </v>
      </c>
      <c r="O38" s="22" t="str">
        <f t="shared" si="13"/>
        <v xml:space="preserve"> </v>
      </c>
      <c r="P38" s="21" t="str">
        <f t="shared" si="20"/>
        <v xml:space="preserve"> </v>
      </c>
      <c r="Q38" s="22" t="str">
        <f t="shared" si="21"/>
        <v xml:space="preserve"> </v>
      </c>
      <c r="R38" s="21" t="str">
        <f t="shared" si="14"/>
        <v xml:space="preserve"> </v>
      </c>
      <c r="S38" s="22" t="str">
        <f t="shared" si="15"/>
        <v xml:space="preserve"> </v>
      </c>
      <c r="T38" s="21" t="str">
        <f t="shared" si="16"/>
        <v xml:space="preserve"> </v>
      </c>
      <c r="U38" s="25" t="e">
        <f t="shared" si="19"/>
        <v>#N/A</v>
      </c>
      <c r="AB38" s="109" t="str">
        <f t="shared" si="22"/>
        <v xml:space="preserve"> </v>
      </c>
      <c r="AC38" s="22" t="str">
        <f t="shared" si="17"/>
        <v xml:space="preserve"> </v>
      </c>
      <c r="AD38" s="211" t="str">
        <f>IF(B38=0," ",COUNTIF($AC$4:AC38,"Yes"))</f>
        <v xml:space="preserve"> </v>
      </c>
      <c r="AE38" s="212" t="str">
        <f t="shared" si="18"/>
        <v xml:space="preserve"> </v>
      </c>
    </row>
    <row r="39" spans="1:31" x14ac:dyDescent="0.25">
      <c r="A39" s="14">
        <f t="shared" si="3"/>
        <v>36</v>
      </c>
      <c r="B39" s="60">
        <f>'Data Input &amp; Results'!B40</f>
        <v>0</v>
      </c>
      <c r="C39" s="61">
        <f>'Data Input &amp; Results'!C40</f>
        <v>0</v>
      </c>
      <c r="D39" s="21" t="str">
        <f t="shared" si="6"/>
        <v xml:space="preserve"> </v>
      </c>
      <c r="E39" s="22" t="str">
        <f t="shared" si="7"/>
        <v xml:space="preserve"> </v>
      </c>
      <c r="F39" s="21" t="str">
        <f t="shared" si="8"/>
        <v xml:space="preserve"> </v>
      </c>
      <c r="G39" s="22" t="str">
        <f t="shared" si="8"/>
        <v xml:space="preserve"> </v>
      </c>
      <c r="H39" s="23" t="str">
        <f xml:space="preserve"> IF(C39 = 0, " ", SUMSQ($G$4:G39))</f>
        <v xml:space="preserve"> </v>
      </c>
      <c r="I39" s="24" t="str">
        <f xml:space="preserve"> IF(C39 = 0, " ", SUM($G$4:G39) * (-2) * F39)</f>
        <v xml:space="preserve"> </v>
      </c>
      <c r="J39" s="23" t="str">
        <f t="shared" si="9"/>
        <v xml:space="preserve"> </v>
      </c>
      <c r="K39" s="24" t="str">
        <f t="shared" si="10"/>
        <v xml:space="preserve"> </v>
      </c>
      <c r="L39" s="21" t="str">
        <f t="shared" si="11"/>
        <v xml:space="preserve"> </v>
      </c>
      <c r="M39" s="22" t="str">
        <f t="shared" si="12"/>
        <v xml:space="preserve"> </v>
      </c>
      <c r="N39" s="21" t="str">
        <f t="shared" si="23"/>
        <v xml:space="preserve"> </v>
      </c>
      <c r="O39" s="22" t="str">
        <f t="shared" si="13"/>
        <v xml:space="preserve"> </v>
      </c>
      <c r="P39" s="21" t="str">
        <f t="shared" si="20"/>
        <v xml:space="preserve"> </v>
      </c>
      <c r="Q39" s="22" t="str">
        <f t="shared" si="21"/>
        <v xml:space="preserve"> </v>
      </c>
      <c r="R39" s="21" t="str">
        <f t="shared" si="14"/>
        <v xml:space="preserve"> </v>
      </c>
      <c r="S39" s="22" t="str">
        <f t="shared" si="15"/>
        <v xml:space="preserve"> </v>
      </c>
      <c r="T39" s="21" t="str">
        <f t="shared" si="16"/>
        <v xml:space="preserve"> </v>
      </c>
      <c r="U39" s="25" t="e">
        <f t="shared" si="19"/>
        <v>#N/A</v>
      </c>
      <c r="AB39" s="109" t="str">
        <f t="shared" si="22"/>
        <v xml:space="preserve"> </v>
      </c>
      <c r="AC39" s="22" t="str">
        <f t="shared" si="17"/>
        <v xml:space="preserve"> </v>
      </c>
      <c r="AD39" s="211" t="str">
        <f>IF(B39=0," ",COUNTIF($AC$4:AC39,"Yes"))</f>
        <v xml:space="preserve"> </v>
      </c>
      <c r="AE39" s="212" t="str">
        <f t="shared" si="18"/>
        <v xml:space="preserve"> </v>
      </c>
    </row>
    <row r="40" spans="1:31" x14ac:dyDescent="0.25">
      <c r="A40" s="14">
        <f t="shared" si="3"/>
        <v>37</v>
      </c>
      <c r="B40" s="60">
        <f>'Data Input &amp; Results'!B41</f>
        <v>0</v>
      </c>
      <c r="C40" s="61">
        <f>'Data Input &amp; Results'!C41</f>
        <v>0</v>
      </c>
      <c r="D40" s="21" t="str">
        <f t="shared" si="6"/>
        <v xml:space="preserve"> </v>
      </c>
      <c r="E40" s="22" t="str">
        <f t="shared" si="7"/>
        <v xml:space="preserve"> </v>
      </c>
      <c r="F40" s="21" t="str">
        <f t="shared" si="8"/>
        <v xml:space="preserve"> </v>
      </c>
      <c r="G40" s="22" t="str">
        <f t="shared" si="8"/>
        <v xml:space="preserve"> </v>
      </c>
      <c r="H40" s="23" t="str">
        <f xml:space="preserve"> IF(C40 = 0, " ", SUMSQ($G$4:G40))</f>
        <v xml:space="preserve"> </v>
      </c>
      <c r="I40" s="24" t="str">
        <f xml:space="preserve"> IF(C40 = 0, " ", SUM($G$4:G40) * (-2) * F40)</f>
        <v xml:space="preserve"> </v>
      </c>
      <c r="J40" s="23" t="str">
        <f t="shared" si="9"/>
        <v xml:space="preserve"> </v>
      </c>
      <c r="K40" s="24" t="str">
        <f t="shared" si="10"/>
        <v xml:space="preserve"> </v>
      </c>
      <c r="L40" s="21" t="str">
        <f t="shared" si="11"/>
        <v xml:space="preserve"> </v>
      </c>
      <c r="M40" s="22" t="str">
        <f t="shared" si="12"/>
        <v xml:space="preserve"> </v>
      </c>
      <c r="N40" s="21" t="str">
        <f t="shared" si="23"/>
        <v xml:space="preserve"> </v>
      </c>
      <c r="O40" s="22" t="str">
        <f t="shared" si="13"/>
        <v xml:space="preserve"> </v>
      </c>
      <c r="P40" s="21" t="str">
        <f t="shared" si="20"/>
        <v xml:space="preserve"> </v>
      </c>
      <c r="Q40" s="22" t="str">
        <f t="shared" si="21"/>
        <v xml:space="preserve"> </v>
      </c>
      <c r="R40" s="21" t="str">
        <f t="shared" si="14"/>
        <v xml:space="preserve"> </v>
      </c>
      <c r="S40" s="22" t="str">
        <f t="shared" si="15"/>
        <v xml:space="preserve"> </v>
      </c>
      <c r="T40" s="21" t="str">
        <f t="shared" si="16"/>
        <v xml:space="preserve"> </v>
      </c>
      <c r="U40" s="25" t="e">
        <f t="shared" si="19"/>
        <v>#N/A</v>
      </c>
      <c r="AB40" s="109" t="str">
        <f t="shared" si="22"/>
        <v xml:space="preserve"> </v>
      </c>
      <c r="AC40" s="22" t="str">
        <f t="shared" si="17"/>
        <v xml:space="preserve"> </v>
      </c>
      <c r="AD40" s="211" t="str">
        <f>IF(B40=0," ",COUNTIF($AC$4:AC40,"Yes"))</f>
        <v xml:space="preserve"> </v>
      </c>
      <c r="AE40" s="212" t="str">
        <f t="shared" si="18"/>
        <v xml:space="preserve"> </v>
      </c>
    </row>
    <row r="41" spans="1:31" x14ac:dyDescent="0.25">
      <c r="A41" s="14">
        <f t="shared" si="3"/>
        <v>38</v>
      </c>
      <c r="B41" s="60">
        <f>'Data Input &amp; Results'!B42</f>
        <v>0</v>
      </c>
      <c r="C41" s="61">
        <f>'Data Input &amp; Results'!C42</f>
        <v>0</v>
      </c>
      <c r="D41" s="21" t="str">
        <f t="shared" si="6"/>
        <v xml:space="preserve"> </v>
      </c>
      <c r="E41" s="22" t="str">
        <f t="shared" si="7"/>
        <v xml:space="preserve"> </v>
      </c>
      <c r="F41" s="21" t="str">
        <f t="shared" si="8"/>
        <v xml:space="preserve"> </v>
      </c>
      <c r="G41" s="22" t="str">
        <f t="shared" si="8"/>
        <v xml:space="preserve"> </v>
      </c>
      <c r="H41" s="23" t="str">
        <f xml:space="preserve"> IF(C41 = 0, " ", SUMSQ($G$4:G41))</f>
        <v xml:space="preserve"> </v>
      </c>
      <c r="I41" s="24" t="str">
        <f xml:space="preserve"> IF(C41 = 0, " ", SUM($G$4:G41) * (-2) * F41)</f>
        <v xml:space="preserve"> </v>
      </c>
      <c r="J41" s="23" t="str">
        <f t="shared" si="9"/>
        <v xml:space="preserve"> </v>
      </c>
      <c r="K41" s="24" t="str">
        <f t="shared" si="10"/>
        <v xml:space="preserve"> </v>
      </c>
      <c r="L41" s="21" t="str">
        <f t="shared" si="11"/>
        <v xml:space="preserve"> </v>
      </c>
      <c r="M41" s="22" t="str">
        <f t="shared" si="12"/>
        <v xml:space="preserve"> </v>
      </c>
      <c r="N41" s="21" t="str">
        <f t="shared" si="23"/>
        <v xml:space="preserve"> </v>
      </c>
      <c r="O41" s="22" t="str">
        <f t="shared" si="13"/>
        <v xml:space="preserve"> </v>
      </c>
      <c r="P41" s="21" t="str">
        <f t="shared" si="20"/>
        <v xml:space="preserve"> </v>
      </c>
      <c r="Q41" s="22" t="str">
        <f t="shared" si="21"/>
        <v xml:space="preserve"> </v>
      </c>
      <c r="R41" s="21" t="str">
        <f t="shared" si="14"/>
        <v xml:space="preserve"> </v>
      </c>
      <c r="S41" s="22" t="str">
        <f t="shared" si="15"/>
        <v xml:space="preserve"> </v>
      </c>
      <c r="T41" s="21" t="str">
        <f t="shared" si="16"/>
        <v xml:space="preserve"> </v>
      </c>
      <c r="U41" s="25" t="e">
        <f t="shared" si="19"/>
        <v>#N/A</v>
      </c>
      <c r="AB41" s="109" t="str">
        <f t="shared" si="22"/>
        <v xml:space="preserve"> </v>
      </c>
      <c r="AC41" s="22" t="str">
        <f t="shared" si="17"/>
        <v xml:space="preserve"> </v>
      </c>
      <c r="AD41" s="211" t="str">
        <f>IF(B41=0," ",COUNTIF($AC$4:AC41,"Yes"))</f>
        <v xml:space="preserve"> </v>
      </c>
      <c r="AE41" s="212" t="str">
        <f t="shared" si="18"/>
        <v xml:space="preserve"> </v>
      </c>
    </row>
    <row r="42" spans="1:31" x14ac:dyDescent="0.25">
      <c r="A42" s="14">
        <f t="shared" si="3"/>
        <v>39</v>
      </c>
      <c r="B42" s="60">
        <f>'Data Input &amp; Results'!B43</f>
        <v>0</v>
      </c>
      <c r="C42" s="61">
        <f>'Data Input &amp; Results'!C43</f>
        <v>0</v>
      </c>
      <c r="D42" s="21" t="str">
        <f t="shared" si="6"/>
        <v xml:space="preserve"> </v>
      </c>
      <c r="E42" s="22" t="str">
        <f t="shared" si="7"/>
        <v xml:space="preserve"> </v>
      </c>
      <c r="F42" s="21" t="str">
        <f t="shared" si="8"/>
        <v xml:space="preserve"> </v>
      </c>
      <c r="G42" s="22" t="str">
        <f t="shared" si="8"/>
        <v xml:space="preserve"> </v>
      </c>
      <c r="H42" s="23" t="str">
        <f xml:space="preserve"> IF(C42 = 0, " ", SUMSQ($G$4:G42))</f>
        <v xml:space="preserve"> </v>
      </c>
      <c r="I42" s="24" t="str">
        <f xml:space="preserve"> IF(C42 = 0, " ", SUM($G$4:G42) * (-2) * F42)</f>
        <v xml:space="preserve"> </v>
      </c>
      <c r="J42" s="23" t="str">
        <f t="shared" si="9"/>
        <v xml:space="preserve"> </v>
      </c>
      <c r="K42" s="24" t="str">
        <f t="shared" si="10"/>
        <v xml:space="preserve"> </v>
      </c>
      <c r="L42" s="21" t="str">
        <f t="shared" si="11"/>
        <v xml:space="preserve"> </v>
      </c>
      <c r="M42" s="22" t="str">
        <f t="shared" si="12"/>
        <v xml:space="preserve"> </v>
      </c>
      <c r="N42" s="21" t="str">
        <f t="shared" si="23"/>
        <v xml:space="preserve"> </v>
      </c>
      <c r="O42" s="22" t="str">
        <f t="shared" si="13"/>
        <v xml:space="preserve"> </v>
      </c>
      <c r="P42" s="21" t="str">
        <f t="shared" si="20"/>
        <v xml:space="preserve"> </v>
      </c>
      <c r="Q42" s="22" t="str">
        <f t="shared" si="21"/>
        <v xml:space="preserve"> </v>
      </c>
      <c r="R42" s="21" t="str">
        <f t="shared" si="14"/>
        <v xml:space="preserve"> </v>
      </c>
      <c r="S42" s="22" t="str">
        <f t="shared" si="15"/>
        <v xml:space="preserve"> </v>
      </c>
      <c r="T42" s="21" t="str">
        <f t="shared" si="16"/>
        <v xml:space="preserve"> </v>
      </c>
      <c r="U42" s="25" t="e">
        <f t="shared" si="19"/>
        <v>#N/A</v>
      </c>
      <c r="AB42" s="109" t="str">
        <f t="shared" si="22"/>
        <v xml:space="preserve"> </v>
      </c>
      <c r="AC42" s="22" t="str">
        <f t="shared" si="17"/>
        <v xml:space="preserve"> </v>
      </c>
      <c r="AD42" s="211" t="str">
        <f>IF(B42=0," ",COUNTIF($AC$4:AC42,"Yes"))</f>
        <v xml:space="preserve"> </v>
      </c>
      <c r="AE42" s="212" t="str">
        <f t="shared" si="18"/>
        <v xml:space="preserve"> </v>
      </c>
    </row>
    <row r="43" spans="1:31" x14ac:dyDescent="0.25">
      <c r="A43" s="14">
        <f t="shared" si="3"/>
        <v>40</v>
      </c>
      <c r="B43" s="60">
        <f>'Data Input &amp; Results'!B44</f>
        <v>0</v>
      </c>
      <c r="C43" s="61">
        <f>'Data Input &amp; Results'!C44</f>
        <v>0</v>
      </c>
      <c r="D43" s="21" t="str">
        <f t="shared" si="6"/>
        <v xml:space="preserve"> </v>
      </c>
      <c r="E43" s="22" t="str">
        <f t="shared" si="7"/>
        <v xml:space="preserve"> </v>
      </c>
      <c r="F43" s="21" t="str">
        <f t="shared" si="8"/>
        <v xml:space="preserve"> </v>
      </c>
      <c r="G43" s="22" t="str">
        <f t="shared" si="8"/>
        <v xml:space="preserve"> </v>
      </c>
      <c r="H43" s="23" t="str">
        <f xml:space="preserve"> IF(C43 = 0, " ", SUMSQ($G$4:G43))</f>
        <v xml:space="preserve"> </v>
      </c>
      <c r="I43" s="24" t="str">
        <f xml:space="preserve"> IF(C43 = 0, " ", SUM($G$4:G43) * (-2) * F43)</f>
        <v xml:space="preserve"> </v>
      </c>
      <c r="J43" s="23" t="str">
        <f t="shared" si="9"/>
        <v xml:space="preserve"> </v>
      </c>
      <c r="K43" s="24" t="str">
        <f t="shared" si="10"/>
        <v xml:space="preserve"> </v>
      </c>
      <c r="L43" s="21" t="str">
        <f t="shared" si="11"/>
        <v xml:space="preserve"> </v>
      </c>
      <c r="M43" s="22" t="str">
        <f t="shared" si="12"/>
        <v xml:space="preserve"> </v>
      </c>
      <c r="N43" s="21" t="str">
        <f t="shared" si="23"/>
        <v xml:space="preserve"> </v>
      </c>
      <c r="O43" s="22" t="str">
        <f t="shared" si="13"/>
        <v xml:space="preserve"> </v>
      </c>
      <c r="P43" s="21" t="str">
        <f t="shared" si="20"/>
        <v xml:space="preserve"> </v>
      </c>
      <c r="Q43" s="22" t="str">
        <f t="shared" si="21"/>
        <v xml:space="preserve"> </v>
      </c>
      <c r="R43" s="21" t="str">
        <f t="shared" si="14"/>
        <v xml:space="preserve"> </v>
      </c>
      <c r="S43" s="22" t="str">
        <f t="shared" si="15"/>
        <v xml:space="preserve"> </v>
      </c>
      <c r="T43" s="21" t="str">
        <f t="shared" si="16"/>
        <v xml:space="preserve"> </v>
      </c>
      <c r="U43" s="25" t="e">
        <f t="shared" si="19"/>
        <v>#N/A</v>
      </c>
      <c r="AB43" s="109" t="str">
        <f t="shared" si="22"/>
        <v xml:space="preserve"> </v>
      </c>
      <c r="AC43" s="22" t="str">
        <f t="shared" si="17"/>
        <v xml:space="preserve"> </v>
      </c>
      <c r="AD43" s="211" t="str">
        <f>IF(B43=0," ",COUNTIF($AC$4:AC43,"Yes"))</f>
        <v xml:space="preserve"> </v>
      </c>
      <c r="AE43" s="212" t="str">
        <f t="shared" si="18"/>
        <v xml:space="preserve"> </v>
      </c>
    </row>
    <row r="44" spans="1:31" x14ac:dyDescent="0.25">
      <c r="A44" s="14">
        <f t="shared" si="3"/>
        <v>41</v>
      </c>
      <c r="B44" s="60">
        <f>'Data Input &amp; Results'!B45</f>
        <v>0</v>
      </c>
      <c r="C44" s="61">
        <f>'Data Input &amp; Results'!C45</f>
        <v>0</v>
      </c>
      <c r="D44" s="21" t="str">
        <f t="shared" si="6"/>
        <v xml:space="preserve"> </v>
      </c>
      <c r="E44" s="22" t="str">
        <f t="shared" si="7"/>
        <v xml:space="preserve"> </v>
      </c>
      <c r="F44" s="21" t="str">
        <f t="shared" si="8"/>
        <v xml:space="preserve"> </v>
      </c>
      <c r="G44" s="22" t="str">
        <f t="shared" si="8"/>
        <v xml:space="preserve"> </v>
      </c>
      <c r="H44" s="23" t="str">
        <f xml:space="preserve"> IF(C44 = 0, " ", SUMSQ($G$4:G44))</f>
        <v xml:space="preserve"> </v>
      </c>
      <c r="I44" s="24" t="str">
        <f xml:space="preserve"> IF(C44 = 0, " ", SUM($G$4:G44) * (-2) * F44)</f>
        <v xml:space="preserve"> </v>
      </c>
      <c r="J44" s="23" t="str">
        <f t="shared" si="9"/>
        <v xml:space="preserve"> </v>
      </c>
      <c r="K44" s="24" t="str">
        <f t="shared" si="10"/>
        <v xml:space="preserve"> </v>
      </c>
      <c r="L44" s="21" t="str">
        <f t="shared" si="11"/>
        <v xml:space="preserve"> </v>
      </c>
      <c r="M44" s="22" t="str">
        <f t="shared" si="12"/>
        <v xml:space="preserve"> </v>
      </c>
      <c r="N44" s="21" t="str">
        <f t="shared" si="23"/>
        <v xml:space="preserve"> </v>
      </c>
      <c r="O44" s="22" t="str">
        <f t="shared" si="13"/>
        <v xml:space="preserve"> </v>
      </c>
      <c r="P44" s="21" t="str">
        <f t="shared" si="20"/>
        <v xml:space="preserve"> </v>
      </c>
      <c r="Q44" s="22" t="str">
        <f t="shared" si="21"/>
        <v xml:space="preserve"> </v>
      </c>
      <c r="R44" s="21" t="str">
        <f t="shared" si="14"/>
        <v xml:space="preserve"> </v>
      </c>
      <c r="S44" s="22" t="str">
        <f t="shared" si="15"/>
        <v xml:space="preserve"> </v>
      </c>
      <c r="T44" s="21" t="str">
        <f t="shared" si="16"/>
        <v xml:space="preserve"> </v>
      </c>
      <c r="U44" s="25" t="e">
        <f t="shared" si="19"/>
        <v>#N/A</v>
      </c>
      <c r="AB44" s="109" t="str">
        <f t="shared" si="22"/>
        <v xml:space="preserve"> </v>
      </c>
      <c r="AC44" s="22" t="str">
        <f t="shared" si="17"/>
        <v xml:space="preserve"> </v>
      </c>
      <c r="AD44" s="211" t="str">
        <f>IF(B44=0," ",COUNTIF($AC$4:AC44,"Yes"))</f>
        <v xml:space="preserve"> </v>
      </c>
      <c r="AE44" s="212" t="str">
        <f t="shared" si="18"/>
        <v xml:space="preserve"> </v>
      </c>
    </row>
    <row r="45" spans="1:31" x14ac:dyDescent="0.25">
      <c r="A45" s="14">
        <f t="shared" si="3"/>
        <v>42</v>
      </c>
      <c r="B45" s="60">
        <f>'Data Input &amp; Results'!B46</f>
        <v>0</v>
      </c>
      <c r="C45" s="61">
        <f>'Data Input &amp; Results'!C46</f>
        <v>0</v>
      </c>
      <c r="D45" s="21" t="str">
        <f t="shared" si="6"/>
        <v xml:space="preserve"> </v>
      </c>
      <c r="E45" s="22" t="str">
        <f t="shared" si="7"/>
        <v xml:space="preserve"> </v>
      </c>
      <c r="F45" s="21" t="str">
        <f t="shared" si="8"/>
        <v xml:space="preserve"> </v>
      </c>
      <c r="G45" s="22" t="str">
        <f t="shared" si="8"/>
        <v xml:space="preserve"> </v>
      </c>
      <c r="H45" s="23" t="str">
        <f xml:space="preserve"> IF(C45 = 0, " ", SUMSQ($G$4:G45))</f>
        <v xml:space="preserve"> </v>
      </c>
      <c r="I45" s="24" t="str">
        <f xml:space="preserve"> IF(C45 = 0, " ", SUM($G$4:G45) * (-2) * F45)</f>
        <v xml:space="preserve"> </v>
      </c>
      <c r="J45" s="23" t="str">
        <f t="shared" si="9"/>
        <v xml:space="preserve"> </v>
      </c>
      <c r="K45" s="24" t="str">
        <f t="shared" si="10"/>
        <v xml:space="preserve"> </v>
      </c>
      <c r="L45" s="21" t="str">
        <f t="shared" si="11"/>
        <v xml:space="preserve"> </v>
      </c>
      <c r="M45" s="22" t="str">
        <f t="shared" si="12"/>
        <v xml:space="preserve"> </v>
      </c>
      <c r="N45" s="21" t="str">
        <f t="shared" si="23"/>
        <v xml:space="preserve"> </v>
      </c>
      <c r="O45" s="22" t="str">
        <f t="shared" si="13"/>
        <v xml:space="preserve"> </v>
      </c>
      <c r="P45" s="21" t="str">
        <f t="shared" si="20"/>
        <v xml:space="preserve"> </v>
      </c>
      <c r="Q45" s="22" t="str">
        <f t="shared" si="21"/>
        <v xml:space="preserve"> </v>
      </c>
      <c r="R45" s="21" t="str">
        <f t="shared" si="14"/>
        <v xml:space="preserve"> </v>
      </c>
      <c r="S45" s="22" t="str">
        <f t="shared" si="15"/>
        <v xml:space="preserve"> </v>
      </c>
      <c r="T45" s="21" t="str">
        <f t="shared" si="16"/>
        <v xml:space="preserve"> </v>
      </c>
      <c r="U45" s="25" t="e">
        <f t="shared" si="19"/>
        <v>#N/A</v>
      </c>
      <c r="AB45" s="109" t="str">
        <f t="shared" si="22"/>
        <v xml:space="preserve"> </v>
      </c>
      <c r="AC45" s="22" t="str">
        <f t="shared" si="17"/>
        <v xml:space="preserve"> </v>
      </c>
      <c r="AD45" s="211" t="str">
        <f>IF(B45=0," ",COUNTIF($AC$4:AC45,"Yes"))</f>
        <v xml:space="preserve"> </v>
      </c>
      <c r="AE45" s="212" t="str">
        <f t="shared" si="18"/>
        <v xml:space="preserve"> </v>
      </c>
    </row>
    <row r="46" spans="1:31" x14ac:dyDescent="0.25">
      <c r="A46" s="14">
        <f t="shared" si="3"/>
        <v>43</v>
      </c>
      <c r="B46" s="60">
        <f>'Data Input &amp; Results'!B47</f>
        <v>0</v>
      </c>
      <c r="C46" s="61">
        <f>'Data Input &amp; Results'!C47</f>
        <v>0</v>
      </c>
      <c r="D46" s="21" t="str">
        <f t="shared" si="6"/>
        <v xml:space="preserve"> </v>
      </c>
      <c r="E46" s="22" t="str">
        <f t="shared" si="7"/>
        <v xml:space="preserve"> </v>
      </c>
      <c r="F46" s="21" t="str">
        <f t="shared" si="8"/>
        <v xml:space="preserve"> </v>
      </c>
      <c r="G46" s="22" t="str">
        <f t="shared" si="8"/>
        <v xml:space="preserve"> </v>
      </c>
      <c r="H46" s="23" t="str">
        <f xml:space="preserve"> IF(C46 = 0, " ", SUMSQ($G$4:G46))</f>
        <v xml:space="preserve"> </v>
      </c>
      <c r="I46" s="24" t="str">
        <f xml:space="preserve"> IF(C46 = 0, " ", SUM($G$4:G46) * (-2) * F46)</f>
        <v xml:space="preserve"> </v>
      </c>
      <c r="J46" s="23" t="str">
        <f t="shared" si="9"/>
        <v xml:space="preserve"> </v>
      </c>
      <c r="K46" s="24" t="str">
        <f t="shared" si="10"/>
        <v xml:space="preserve"> </v>
      </c>
      <c r="L46" s="21" t="str">
        <f t="shared" si="11"/>
        <v xml:space="preserve"> </v>
      </c>
      <c r="M46" s="22" t="str">
        <f t="shared" si="12"/>
        <v xml:space="preserve"> </v>
      </c>
      <c r="N46" s="21" t="str">
        <f t="shared" si="23"/>
        <v xml:space="preserve"> </v>
      </c>
      <c r="O46" s="22" t="str">
        <f t="shared" si="13"/>
        <v xml:space="preserve"> </v>
      </c>
      <c r="P46" s="21" t="str">
        <f t="shared" si="20"/>
        <v xml:space="preserve"> </v>
      </c>
      <c r="Q46" s="22" t="str">
        <f t="shared" si="21"/>
        <v xml:space="preserve"> </v>
      </c>
      <c r="R46" s="21" t="str">
        <f t="shared" si="14"/>
        <v xml:space="preserve"> </v>
      </c>
      <c r="S46" s="22" t="str">
        <f t="shared" si="15"/>
        <v xml:space="preserve"> </v>
      </c>
      <c r="T46" s="21" t="str">
        <f t="shared" si="16"/>
        <v xml:space="preserve"> </v>
      </c>
      <c r="U46" s="25" t="e">
        <f t="shared" si="19"/>
        <v>#N/A</v>
      </c>
      <c r="AB46" s="109" t="str">
        <f t="shared" si="22"/>
        <v xml:space="preserve"> </v>
      </c>
      <c r="AC46" s="22" t="str">
        <f t="shared" si="17"/>
        <v xml:space="preserve"> </v>
      </c>
      <c r="AD46" s="211" t="str">
        <f>IF(B46=0," ",COUNTIF($AC$4:AC46,"Yes"))</f>
        <v xml:space="preserve"> </v>
      </c>
      <c r="AE46" s="212" t="str">
        <f t="shared" si="18"/>
        <v xml:space="preserve"> </v>
      </c>
    </row>
    <row r="47" spans="1:31" x14ac:dyDescent="0.25">
      <c r="A47" s="14">
        <f t="shared" si="3"/>
        <v>44</v>
      </c>
      <c r="B47" s="60">
        <f>'Data Input &amp; Results'!B48</f>
        <v>0</v>
      </c>
      <c r="C47" s="61">
        <f>'Data Input &amp; Results'!C48</f>
        <v>0</v>
      </c>
      <c r="D47" s="21" t="str">
        <f t="shared" si="6"/>
        <v xml:space="preserve"> </v>
      </c>
      <c r="E47" s="22" t="str">
        <f t="shared" si="7"/>
        <v xml:space="preserve"> </v>
      </c>
      <c r="F47" s="21" t="str">
        <f t="shared" si="8"/>
        <v xml:space="preserve"> </v>
      </c>
      <c r="G47" s="22" t="str">
        <f t="shared" si="8"/>
        <v xml:space="preserve"> </v>
      </c>
      <c r="H47" s="23" t="str">
        <f xml:space="preserve"> IF(C47 = 0, " ", SUMSQ($G$4:G47))</f>
        <v xml:space="preserve"> </v>
      </c>
      <c r="I47" s="24" t="str">
        <f xml:space="preserve"> IF(C47 = 0, " ", SUM($G$4:G47) * (-2) * F47)</f>
        <v xml:space="preserve"> </v>
      </c>
      <c r="J47" s="23" t="str">
        <f t="shared" si="9"/>
        <v xml:space="preserve"> </v>
      </c>
      <c r="K47" s="24" t="str">
        <f t="shared" si="10"/>
        <v xml:space="preserve"> </v>
      </c>
      <c r="L47" s="21" t="str">
        <f t="shared" si="11"/>
        <v xml:space="preserve"> </v>
      </c>
      <c r="M47" s="22" t="str">
        <f t="shared" si="12"/>
        <v xml:space="preserve"> </v>
      </c>
      <c r="N47" s="21" t="str">
        <f t="shared" si="23"/>
        <v xml:space="preserve"> </v>
      </c>
      <c r="O47" s="22" t="str">
        <f t="shared" si="13"/>
        <v xml:space="preserve"> </v>
      </c>
      <c r="P47" s="21" t="str">
        <f t="shared" si="20"/>
        <v xml:space="preserve"> </v>
      </c>
      <c r="Q47" s="22" t="str">
        <f t="shared" si="21"/>
        <v xml:space="preserve"> </v>
      </c>
      <c r="R47" s="21" t="str">
        <f t="shared" si="14"/>
        <v xml:space="preserve"> </v>
      </c>
      <c r="S47" s="22" t="str">
        <f t="shared" si="15"/>
        <v xml:space="preserve"> </v>
      </c>
      <c r="T47" s="21" t="str">
        <f t="shared" si="16"/>
        <v xml:space="preserve"> </v>
      </c>
      <c r="U47" s="25" t="e">
        <f t="shared" si="19"/>
        <v>#N/A</v>
      </c>
      <c r="AB47" s="109" t="str">
        <f t="shared" si="22"/>
        <v xml:space="preserve"> </v>
      </c>
      <c r="AC47" s="22" t="str">
        <f t="shared" si="17"/>
        <v xml:space="preserve"> </v>
      </c>
      <c r="AD47" s="211" t="str">
        <f>IF(B47=0," ",COUNTIF($AC$4:AC47,"Yes"))</f>
        <v xml:space="preserve"> </v>
      </c>
      <c r="AE47" s="212" t="str">
        <f t="shared" si="18"/>
        <v xml:space="preserve"> </v>
      </c>
    </row>
    <row r="48" spans="1:31" x14ac:dyDescent="0.25">
      <c r="A48" s="14">
        <f t="shared" si="3"/>
        <v>45</v>
      </c>
      <c r="B48" s="60">
        <f>'Data Input &amp; Results'!B49</f>
        <v>0</v>
      </c>
      <c r="C48" s="61">
        <f>'Data Input &amp; Results'!C49</f>
        <v>0</v>
      </c>
      <c r="D48" s="21" t="str">
        <f t="shared" si="6"/>
        <v xml:space="preserve"> </v>
      </c>
      <c r="E48" s="22" t="str">
        <f t="shared" si="7"/>
        <v xml:space="preserve"> </v>
      </c>
      <c r="F48" s="21" t="str">
        <f t="shared" si="8"/>
        <v xml:space="preserve"> </v>
      </c>
      <c r="G48" s="22" t="str">
        <f t="shared" si="8"/>
        <v xml:space="preserve"> </v>
      </c>
      <c r="H48" s="23" t="str">
        <f xml:space="preserve"> IF(C48 = 0, " ", SUMSQ($G$4:G48))</f>
        <v xml:space="preserve"> </v>
      </c>
      <c r="I48" s="24" t="str">
        <f xml:space="preserve"> IF(C48 = 0, " ", SUM($G$4:G48) * (-2) * F48)</f>
        <v xml:space="preserve"> </v>
      </c>
      <c r="J48" s="23" t="str">
        <f t="shared" si="9"/>
        <v xml:space="preserve"> </v>
      </c>
      <c r="K48" s="24" t="str">
        <f t="shared" si="10"/>
        <v xml:space="preserve"> </v>
      </c>
      <c r="L48" s="21" t="str">
        <f t="shared" si="11"/>
        <v xml:space="preserve"> </v>
      </c>
      <c r="M48" s="22" t="str">
        <f t="shared" si="12"/>
        <v xml:space="preserve"> </v>
      </c>
      <c r="N48" s="21" t="str">
        <f t="shared" si="23"/>
        <v xml:space="preserve"> </v>
      </c>
      <c r="O48" s="22" t="str">
        <f t="shared" si="13"/>
        <v xml:space="preserve"> </v>
      </c>
      <c r="P48" s="21" t="str">
        <f t="shared" si="20"/>
        <v xml:space="preserve"> </v>
      </c>
      <c r="Q48" s="22" t="str">
        <f t="shared" si="21"/>
        <v xml:space="preserve"> </v>
      </c>
      <c r="R48" s="21" t="str">
        <f t="shared" si="14"/>
        <v xml:space="preserve"> </v>
      </c>
      <c r="S48" s="22" t="str">
        <f t="shared" si="15"/>
        <v xml:space="preserve"> </v>
      </c>
      <c r="T48" s="21" t="str">
        <f t="shared" si="16"/>
        <v xml:space="preserve"> </v>
      </c>
      <c r="U48" s="25" t="e">
        <f t="shared" si="19"/>
        <v>#N/A</v>
      </c>
      <c r="AB48" s="109" t="str">
        <f t="shared" si="22"/>
        <v xml:space="preserve"> </v>
      </c>
      <c r="AC48" s="22" t="str">
        <f t="shared" si="17"/>
        <v xml:space="preserve"> </v>
      </c>
      <c r="AD48" s="211" t="str">
        <f>IF(B48=0," ",COUNTIF($AC$4:AC48,"Yes"))</f>
        <v xml:space="preserve"> </v>
      </c>
      <c r="AE48" s="212" t="str">
        <f t="shared" si="18"/>
        <v xml:space="preserve"> </v>
      </c>
    </row>
    <row r="49" spans="1:31" x14ac:dyDescent="0.25">
      <c r="A49" s="14">
        <f t="shared" si="3"/>
        <v>46</v>
      </c>
      <c r="B49" s="60">
        <f>'Data Input &amp; Results'!B50</f>
        <v>0</v>
      </c>
      <c r="C49" s="61">
        <f>'Data Input &amp; Results'!C50</f>
        <v>0</v>
      </c>
      <c r="D49" s="21" t="str">
        <f t="shared" si="6"/>
        <v xml:space="preserve"> </v>
      </c>
      <c r="E49" s="22" t="str">
        <f t="shared" si="7"/>
        <v xml:space="preserve"> </v>
      </c>
      <c r="F49" s="21" t="str">
        <f t="shared" si="8"/>
        <v xml:space="preserve"> </v>
      </c>
      <c r="G49" s="22" t="str">
        <f t="shared" si="8"/>
        <v xml:space="preserve"> </v>
      </c>
      <c r="H49" s="23" t="str">
        <f xml:space="preserve"> IF(C49 = 0, " ", SUMSQ($G$4:G49))</f>
        <v xml:space="preserve"> </v>
      </c>
      <c r="I49" s="24" t="str">
        <f xml:space="preserve"> IF(C49 = 0, " ", SUM($G$4:G49) * (-2) * F49)</f>
        <v xml:space="preserve"> </v>
      </c>
      <c r="J49" s="23" t="str">
        <f t="shared" si="9"/>
        <v xml:space="preserve"> </v>
      </c>
      <c r="K49" s="24" t="str">
        <f t="shared" si="10"/>
        <v xml:space="preserve"> </v>
      </c>
      <c r="L49" s="21" t="str">
        <f t="shared" si="11"/>
        <v xml:space="preserve"> </v>
      </c>
      <c r="M49" s="22" t="str">
        <f t="shared" si="12"/>
        <v xml:space="preserve"> </v>
      </c>
      <c r="N49" s="21" t="str">
        <f t="shared" si="23"/>
        <v xml:space="preserve"> </v>
      </c>
      <c r="O49" s="22" t="str">
        <f t="shared" si="13"/>
        <v xml:space="preserve"> </v>
      </c>
      <c r="P49" s="21" t="str">
        <f t="shared" si="20"/>
        <v xml:space="preserve"> </v>
      </c>
      <c r="Q49" s="22" t="str">
        <f t="shared" si="21"/>
        <v xml:space="preserve"> </v>
      </c>
      <c r="R49" s="21" t="str">
        <f t="shared" si="14"/>
        <v xml:space="preserve"> </v>
      </c>
      <c r="S49" s="22" t="str">
        <f t="shared" si="15"/>
        <v xml:space="preserve"> </v>
      </c>
      <c r="T49" s="21" t="str">
        <f t="shared" si="16"/>
        <v xml:space="preserve"> </v>
      </c>
      <c r="U49" s="25" t="e">
        <f t="shared" si="19"/>
        <v>#N/A</v>
      </c>
      <c r="AB49" s="109" t="str">
        <f t="shared" si="22"/>
        <v xml:space="preserve"> </v>
      </c>
      <c r="AC49" s="22" t="str">
        <f t="shared" si="17"/>
        <v xml:space="preserve"> </v>
      </c>
      <c r="AD49" s="211" t="str">
        <f>IF(B49=0," ",COUNTIF($AC$4:AC49,"Yes"))</f>
        <v xml:space="preserve"> </v>
      </c>
      <c r="AE49" s="212" t="str">
        <f t="shared" si="18"/>
        <v xml:space="preserve"> </v>
      </c>
    </row>
    <row r="50" spans="1:31" x14ac:dyDescent="0.25">
      <c r="A50" s="14">
        <f t="shared" si="3"/>
        <v>47</v>
      </c>
      <c r="B50" s="60">
        <f>'Data Input &amp; Results'!B51</f>
        <v>0</v>
      </c>
      <c r="C50" s="61">
        <f>'Data Input &amp; Results'!C51</f>
        <v>0</v>
      </c>
      <c r="D50" s="21" t="str">
        <f t="shared" si="6"/>
        <v xml:space="preserve"> </v>
      </c>
      <c r="E50" s="22" t="str">
        <f t="shared" si="7"/>
        <v xml:space="preserve"> </v>
      </c>
      <c r="F50" s="21" t="str">
        <f t="shared" si="8"/>
        <v xml:space="preserve"> </v>
      </c>
      <c r="G50" s="22" t="str">
        <f t="shared" si="8"/>
        <v xml:space="preserve"> </v>
      </c>
      <c r="H50" s="23" t="str">
        <f xml:space="preserve"> IF(C50 = 0, " ", SUMSQ($G$4:G50))</f>
        <v xml:space="preserve"> </v>
      </c>
      <c r="I50" s="24" t="str">
        <f xml:space="preserve"> IF(C50 = 0, " ", SUM($G$4:G50) * (-2) * F50)</f>
        <v xml:space="preserve"> </v>
      </c>
      <c r="J50" s="23" t="str">
        <f t="shared" si="9"/>
        <v xml:space="preserve"> </v>
      </c>
      <c r="K50" s="24" t="str">
        <f t="shared" si="10"/>
        <v xml:space="preserve"> </v>
      </c>
      <c r="L50" s="21" t="str">
        <f t="shared" si="11"/>
        <v xml:space="preserve"> </v>
      </c>
      <c r="M50" s="22" t="str">
        <f t="shared" si="12"/>
        <v xml:space="preserve"> </v>
      </c>
      <c r="N50" s="21" t="str">
        <f t="shared" si="23"/>
        <v xml:space="preserve"> </v>
      </c>
      <c r="O50" s="22" t="str">
        <f t="shared" si="13"/>
        <v xml:space="preserve"> </v>
      </c>
      <c r="P50" s="21" t="str">
        <f t="shared" si="20"/>
        <v xml:space="preserve"> </v>
      </c>
      <c r="Q50" s="22" t="str">
        <f t="shared" si="21"/>
        <v xml:space="preserve"> </v>
      </c>
      <c r="R50" s="21" t="str">
        <f t="shared" si="14"/>
        <v xml:space="preserve"> </v>
      </c>
      <c r="S50" s="22" t="str">
        <f t="shared" si="15"/>
        <v xml:space="preserve"> </v>
      </c>
      <c r="T50" s="21" t="str">
        <f t="shared" si="16"/>
        <v xml:space="preserve"> </v>
      </c>
      <c r="U50" s="25" t="e">
        <f t="shared" si="19"/>
        <v>#N/A</v>
      </c>
      <c r="AB50" s="109" t="str">
        <f t="shared" si="22"/>
        <v xml:space="preserve"> </v>
      </c>
      <c r="AC50" s="22" t="str">
        <f t="shared" si="17"/>
        <v xml:space="preserve"> </v>
      </c>
      <c r="AD50" s="211" t="str">
        <f>IF(B50=0," ",COUNTIF($AC$4:AC50,"Yes"))</f>
        <v xml:space="preserve"> </v>
      </c>
      <c r="AE50" s="212" t="str">
        <f t="shared" si="18"/>
        <v xml:space="preserve"> </v>
      </c>
    </row>
    <row r="51" spans="1:31" x14ac:dyDescent="0.25">
      <c r="A51" s="14">
        <f t="shared" si="3"/>
        <v>48</v>
      </c>
      <c r="B51" s="60">
        <f>'Data Input &amp; Results'!B52</f>
        <v>0</v>
      </c>
      <c r="C51" s="61">
        <f>'Data Input &amp; Results'!C52</f>
        <v>0</v>
      </c>
      <c r="D51" s="21" t="str">
        <f t="shared" si="6"/>
        <v xml:space="preserve"> </v>
      </c>
      <c r="E51" s="22" t="str">
        <f t="shared" si="7"/>
        <v xml:space="preserve"> </v>
      </c>
      <c r="F51" s="21" t="str">
        <f t="shared" si="8"/>
        <v xml:space="preserve"> </v>
      </c>
      <c r="G51" s="22" t="str">
        <f t="shared" si="8"/>
        <v xml:space="preserve"> </v>
      </c>
      <c r="H51" s="23" t="str">
        <f xml:space="preserve"> IF(C51 = 0, " ", SUMSQ($G$4:G51))</f>
        <v xml:space="preserve"> </v>
      </c>
      <c r="I51" s="24" t="str">
        <f xml:space="preserve"> IF(C51 = 0, " ", SUM($G$4:G51) * (-2) * F51)</f>
        <v xml:space="preserve"> </v>
      </c>
      <c r="J51" s="23" t="str">
        <f t="shared" si="9"/>
        <v xml:space="preserve"> </v>
      </c>
      <c r="K51" s="24" t="str">
        <f t="shared" si="10"/>
        <v xml:space="preserve"> </v>
      </c>
      <c r="L51" s="21" t="str">
        <f t="shared" si="11"/>
        <v xml:space="preserve"> </v>
      </c>
      <c r="M51" s="22" t="str">
        <f t="shared" si="12"/>
        <v xml:space="preserve"> </v>
      </c>
      <c r="N51" s="21" t="str">
        <f t="shared" si="23"/>
        <v xml:space="preserve"> </v>
      </c>
      <c r="O51" s="22" t="str">
        <f t="shared" si="13"/>
        <v xml:space="preserve"> </v>
      </c>
      <c r="P51" s="21" t="str">
        <f t="shared" si="20"/>
        <v xml:space="preserve"> </v>
      </c>
      <c r="Q51" s="22" t="str">
        <f t="shared" si="21"/>
        <v xml:space="preserve"> </v>
      </c>
      <c r="R51" s="21" t="str">
        <f t="shared" si="14"/>
        <v xml:space="preserve"> </v>
      </c>
      <c r="S51" s="22" t="str">
        <f t="shared" si="15"/>
        <v xml:space="preserve"> </v>
      </c>
      <c r="T51" s="21" t="str">
        <f t="shared" si="16"/>
        <v xml:space="preserve"> </v>
      </c>
      <c r="U51" s="25" t="e">
        <f t="shared" si="19"/>
        <v>#N/A</v>
      </c>
      <c r="AB51" s="109" t="str">
        <f t="shared" si="22"/>
        <v xml:space="preserve"> </v>
      </c>
      <c r="AC51" s="22" t="str">
        <f t="shared" si="17"/>
        <v xml:space="preserve"> </v>
      </c>
      <c r="AD51" s="211" t="str">
        <f>IF(B51=0," ",COUNTIF($AC$4:AC51,"Yes"))</f>
        <v xml:space="preserve"> </v>
      </c>
      <c r="AE51" s="212" t="str">
        <f t="shared" si="18"/>
        <v xml:space="preserve"> </v>
      </c>
    </row>
    <row r="52" spans="1:31" x14ac:dyDescent="0.25">
      <c r="A52" s="14">
        <f t="shared" si="3"/>
        <v>49</v>
      </c>
      <c r="B52" s="60">
        <f>'Data Input &amp; Results'!B53</f>
        <v>0</v>
      </c>
      <c r="C52" s="61">
        <f>'Data Input &amp; Results'!C53</f>
        <v>0</v>
      </c>
      <c r="D52" s="21" t="str">
        <f t="shared" si="6"/>
        <v xml:space="preserve"> </v>
      </c>
      <c r="E52" s="22" t="str">
        <f t="shared" si="7"/>
        <v xml:space="preserve"> </v>
      </c>
      <c r="F52" s="21" t="str">
        <f t="shared" si="8"/>
        <v xml:space="preserve"> </v>
      </c>
      <c r="G52" s="22" t="str">
        <f t="shared" si="8"/>
        <v xml:space="preserve"> </v>
      </c>
      <c r="H52" s="23" t="str">
        <f xml:space="preserve"> IF(C52 = 0, " ", SUMSQ($G$4:G52))</f>
        <v xml:space="preserve"> </v>
      </c>
      <c r="I52" s="24" t="str">
        <f xml:space="preserve"> IF(C52 = 0, " ", SUM($G$4:G52) * (-2) * F52)</f>
        <v xml:space="preserve"> </v>
      </c>
      <c r="J52" s="23" t="str">
        <f t="shared" si="9"/>
        <v xml:space="preserve"> </v>
      </c>
      <c r="K52" s="24" t="str">
        <f t="shared" si="10"/>
        <v xml:space="preserve"> </v>
      </c>
      <c r="L52" s="21" t="str">
        <f t="shared" si="11"/>
        <v xml:space="preserve"> </v>
      </c>
      <c r="M52" s="22" t="str">
        <f t="shared" si="12"/>
        <v xml:space="preserve"> </v>
      </c>
      <c r="N52" s="21" t="str">
        <f t="shared" si="23"/>
        <v xml:space="preserve"> </v>
      </c>
      <c r="O52" s="22" t="str">
        <f t="shared" si="13"/>
        <v xml:space="preserve"> </v>
      </c>
      <c r="P52" s="21" t="str">
        <f t="shared" si="20"/>
        <v xml:space="preserve"> </v>
      </c>
      <c r="Q52" s="22" t="str">
        <f t="shared" si="21"/>
        <v xml:space="preserve"> </v>
      </c>
      <c r="R52" s="21" t="str">
        <f t="shared" si="14"/>
        <v xml:space="preserve"> </v>
      </c>
      <c r="S52" s="22" t="str">
        <f t="shared" si="15"/>
        <v xml:space="preserve"> </v>
      </c>
      <c r="T52" s="21" t="str">
        <f t="shared" si="16"/>
        <v xml:space="preserve"> </v>
      </c>
      <c r="U52" s="25" t="e">
        <f t="shared" si="19"/>
        <v>#N/A</v>
      </c>
      <c r="AB52" s="109" t="str">
        <f t="shared" si="22"/>
        <v xml:space="preserve"> </v>
      </c>
      <c r="AC52" s="22" t="str">
        <f t="shared" si="17"/>
        <v xml:space="preserve"> </v>
      </c>
      <c r="AD52" s="211" t="str">
        <f>IF(B52=0," ",COUNTIF($AC$4:AC52,"Yes"))</f>
        <v xml:space="preserve"> </v>
      </c>
      <c r="AE52" s="212" t="str">
        <f t="shared" si="18"/>
        <v xml:space="preserve"> </v>
      </c>
    </row>
    <row r="53" spans="1:31" ht="15.75" thickBot="1" x14ac:dyDescent="0.3">
      <c r="A53" s="26">
        <f t="shared" si="3"/>
        <v>50</v>
      </c>
      <c r="B53" s="62">
        <f>'Data Input &amp; Results'!B54</f>
        <v>0</v>
      </c>
      <c r="C53" s="63">
        <f>'Data Input &amp; Results'!C54</f>
        <v>0</v>
      </c>
      <c r="D53" s="28" t="str">
        <f t="shared" si="6"/>
        <v xml:space="preserve"> </v>
      </c>
      <c r="E53" s="29" t="str">
        <f t="shared" si="7"/>
        <v xml:space="preserve"> </v>
      </c>
      <c r="F53" s="28" t="str">
        <f t="shared" si="8"/>
        <v xml:space="preserve"> </v>
      </c>
      <c r="G53" s="29" t="str">
        <f t="shared" si="8"/>
        <v xml:space="preserve"> </v>
      </c>
      <c r="H53" s="30" t="str">
        <f xml:space="preserve"> IF(C53 = 0, " ", SUMSQ($G$4:G53))</f>
        <v xml:space="preserve"> </v>
      </c>
      <c r="I53" s="31" t="str">
        <f xml:space="preserve"> IF(C53 = 0, " ", SUM($G$4:G53) * (-2) * F53)</f>
        <v xml:space="preserve"> </v>
      </c>
      <c r="J53" s="30" t="str">
        <f t="shared" si="9"/>
        <v xml:space="preserve"> </v>
      </c>
      <c r="K53" s="31" t="str">
        <f t="shared" si="10"/>
        <v xml:space="preserve"> </v>
      </c>
      <c r="L53" s="28" t="str">
        <f t="shared" si="11"/>
        <v xml:space="preserve"> </v>
      </c>
      <c r="M53" s="29" t="str">
        <f t="shared" si="12"/>
        <v xml:space="preserve"> </v>
      </c>
      <c r="N53" s="28" t="str">
        <f t="shared" si="23"/>
        <v xml:space="preserve"> </v>
      </c>
      <c r="O53" s="29" t="str">
        <f t="shared" si="13"/>
        <v xml:space="preserve"> </v>
      </c>
      <c r="P53" s="28" t="str">
        <f t="shared" si="20"/>
        <v xml:space="preserve"> </v>
      </c>
      <c r="Q53" s="29" t="str">
        <f t="shared" si="21"/>
        <v xml:space="preserve"> </v>
      </c>
      <c r="R53" s="28" t="str">
        <f t="shared" si="14"/>
        <v xml:space="preserve"> </v>
      </c>
      <c r="S53" s="29" t="str">
        <f t="shared" si="15"/>
        <v xml:space="preserve"> </v>
      </c>
      <c r="T53" s="28" t="str">
        <f t="shared" si="16"/>
        <v xml:space="preserve"> </v>
      </c>
      <c r="U53" s="32" t="e">
        <f t="shared" si="19"/>
        <v>#N/A</v>
      </c>
      <c r="AB53" s="109" t="str">
        <f t="shared" si="22"/>
        <v xml:space="preserve"> </v>
      </c>
      <c r="AC53" s="22" t="str">
        <f t="shared" si="17"/>
        <v xml:space="preserve"> </v>
      </c>
      <c r="AD53" s="211" t="str">
        <f>IF(B53=0," ",COUNTIF($AC$4:AC53,"Yes"))</f>
        <v xml:space="preserve"> </v>
      </c>
      <c r="AE53" s="212" t="str">
        <f t="shared" si="18"/>
        <v xml:space="preserve"> </v>
      </c>
    </row>
    <row r="54" spans="1:31" ht="15.75" thickBot="1" x14ac:dyDescent="0.3">
      <c r="AB54" s="110"/>
      <c r="AC54" s="29" t="str">
        <f t="shared" si="17"/>
        <v xml:space="preserve"> </v>
      </c>
      <c r="AD54" s="214" t="str">
        <f>IF(B54=0," ",COUNTIF($AC$4:AC54,"Yes"))</f>
        <v xml:space="preserve"> </v>
      </c>
      <c r="AE54" s="213" t="str">
        <f t="shared" si="18"/>
        <v xml:space="preserve"> </v>
      </c>
    </row>
    <row r="56" spans="1:31" x14ac:dyDescent="0.25">
      <c r="B56" s="52" t="s">
        <v>20</v>
      </c>
      <c r="I56" s="68"/>
    </row>
    <row r="57" spans="1:31" x14ac:dyDescent="0.25">
      <c r="B57" s="69" t="s">
        <v>26</v>
      </c>
    </row>
    <row r="58" spans="1:31" ht="15.75" thickBot="1" x14ac:dyDescent="0.3">
      <c r="B58" s="69" t="s">
        <v>27</v>
      </c>
    </row>
    <row r="59" spans="1:31" ht="15.75" thickBot="1" x14ac:dyDescent="0.3">
      <c r="B59" s="70" t="s">
        <v>42</v>
      </c>
    </row>
  </sheetData>
  <conditionalFormatting sqref="U5:U53">
    <cfRule type="expression" dxfId="0" priority="1">
      <formula xml:space="preserve"> ISNA(U5:U53)</formula>
    </cfRule>
  </conditionalFormatting>
  <pageMargins left="0.7" right="0.7" top="0.75" bottom="0.75" header="0.3" footer="0.3"/>
  <pageSetup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Q40"/>
  <sheetViews>
    <sheetView workbookViewId="0">
      <selection activeCell="G23" sqref="G23"/>
    </sheetView>
  </sheetViews>
  <sheetFormatPr defaultRowHeight="15" x14ac:dyDescent="0.25"/>
  <cols>
    <col min="2" max="3" width="15.7109375" customWidth="1"/>
    <col min="4" max="4" width="11.7109375" customWidth="1"/>
    <col min="5" max="6" width="15.7109375" customWidth="1"/>
    <col min="7" max="8" width="12.28515625" customWidth="1"/>
  </cols>
  <sheetData>
    <row r="1" spans="1:8" ht="18.75" customHeight="1" thickBot="1" x14ac:dyDescent="0.35">
      <c r="A1" s="43"/>
      <c r="B1" s="36" t="s">
        <v>30</v>
      </c>
      <c r="C1" s="37"/>
      <c r="D1" s="37"/>
      <c r="E1" s="37"/>
      <c r="F1" s="37"/>
      <c r="G1" s="37"/>
      <c r="H1" s="37"/>
    </row>
    <row r="2" spans="1:8" ht="18.75" customHeight="1" thickBot="1" x14ac:dyDescent="0.3">
      <c r="A2" s="46" t="s">
        <v>1</v>
      </c>
      <c r="B2" s="45" t="s">
        <v>24</v>
      </c>
      <c r="C2" s="45" t="s">
        <v>25</v>
      </c>
      <c r="D2" s="45" t="s">
        <v>2</v>
      </c>
      <c r="E2" s="45" t="s">
        <v>26</v>
      </c>
      <c r="F2" s="45" t="s">
        <v>27</v>
      </c>
      <c r="G2" s="45" t="s">
        <v>21</v>
      </c>
      <c r="H2" s="47" t="s">
        <v>22</v>
      </c>
    </row>
    <row r="3" spans="1:8" ht="18.75" customHeight="1" x14ac:dyDescent="0.25">
      <c r="A3" s="44">
        <v>1</v>
      </c>
      <c r="B3" s="64">
        <v>927.72514561409992</v>
      </c>
      <c r="C3" s="56">
        <v>1605.75</v>
      </c>
      <c r="D3" s="53">
        <v>0.3068889003023817</v>
      </c>
      <c r="E3" s="56">
        <v>38140</v>
      </c>
      <c r="F3" s="56">
        <v>38140</v>
      </c>
      <c r="G3" s="55">
        <v>21</v>
      </c>
      <c r="H3" s="57">
        <v>21</v>
      </c>
    </row>
    <row r="4" spans="1:8" ht="18.75" customHeight="1" thickBot="1" x14ac:dyDescent="0.3">
      <c r="A4" s="44">
        <f xml:space="preserve"> A3 + 1</f>
        <v>2</v>
      </c>
      <c r="B4" s="65">
        <v>1903.989652143543</v>
      </c>
      <c r="C4" s="66">
        <v>2766.25</v>
      </c>
      <c r="D4" s="72">
        <v>0.62983448631939898</v>
      </c>
      <c r="E4" s="74"/>
      <c r="F4" s="75"/>
      <c r="G4" s="75"/>
      <c r="H4" s="75"/>
    </row>
    <row r="5" spans="1:8" ht="18.75" customHeight="1" x14ac:dyDescent="0.25">
      <c r="A5" s="44">
        <f t="shared" ref="A5:A28" si="0" xml:space="preserve"> A4 + 1</f>
        <v>3</v>
      </c>
      <c r="B5" s="65">
        <v>2466.7675128519686</v>
      </c>
      <c r="C5" s="66">
        <v>4324.25</v>
      </c>
      <c r="D5" s="72">
        <v>0.81599983885278482</v>
      </c>
      <c r="E5" s="38"/>
      <c r="F5" s="77"/>
      <c r="G5" s="78"/>
      <c r="H5" s="79"/>
    </row>
    <row r="6" spans="1:8" ht="18.75" customHeight="1" x14ac:dyDescent="0.25">
      <c r="A6" s="44">
        <f t="shared" si="0"/>
        <v>4</v>
      </c>
      <c r="B6" s="65">
        <v>3413.917045496069</v>
      </c>
      <c r="C6" s="66">
        <v>6137.5</v>
      </c>
      <c r="D6" s="72">
        <v>1.1573106822921808</v>
      </c>
      <c r="E6" s="38"/>
      <c r="F6" s="80" t="s">
        <v>46</v>
      </c>
      <c r="G6" s="81"/>
      <c r="H6" s="82"/>
    </row>
    <row r="7" spans="1:8" ht="18.75" customHeight="1" x14ac:dyDescent="0.25">
      <c r="A7" s="44">
        <f t="shared" si="0"/>
        <v>5</v>
      </c>
      <c r="B7" s="65">
        <v>4471.5522322868865</v>
      </c>
      <c r="C7" s="66">
        <v>7887.5</v>
      </c>
      <c r="D7" s="72">
        <v>1.5829184033347632</v>
      </c>
      <c r="E7" s="38"/>
      <c r="F7" s="80" t="s">
        <v>47</v>
      </c>
      <c r="G7" s="81"/>
      <c r="H7" s="82"/>
    </row>
    <row r="8" spans="1:8" ht="18.75" customHeight="1" x14ac:dyDescent="0.25">
      <c r="A8" s="44">
        <f t="shared" si="0"/>
        <v>6</v>
      </c>
      <c r="B8" s="65">
        <v>7151.8043458617776</v>
      </c>
      <c r="C8" s="66">
        <v>9835</v>
      </c>
      <c r="D8" s="72">
        <v>2.7085363559749043</v>
      </c>
      <c r="E8" s="38"/>
      <c r="F8" s="80" t="s">
        <v>48</v>
      </c>
      <c r="G8" s="81"/>
      <c r="H8" s="82"/>
    </row>
    <row r="9" spans="1:8" ht="18.75" customHeight="1" x14ac:dyDescent="0.25">
      <c r="A9" s="44">
        <f t="shared" si="0"/>
        <v>7</v>
      </c>
      <c r="B9" s="65">
        <v>7476.3147672227979</v>
      </c>
      <c r="C9" s="66">
        <v>10135</v>
      </c>
      <c r="D9" s="72">
        <v>2.8484115375960335</v>
      </c>
      <c r="E9" s="38"/>
      <c r="F9" s="80" t="s">
        <v>49</v>
      </c>
      <c r="G9" s="81"/>
      <c r="H9" s="82"/>
    </row>
    <row r="10" spans="1:8" ht="18.75" customHeight="1" x14ac:dyDescent="0.25">
      <c r="A10" s="44">
        <f t="shared" si="0"/>
        <v>8</v>
      </c>
      <c r="B10" s="65">
        <v>9271.8173812377263</v>
      </c>
      <c r="C10" s="66">
        <v>13216.75</v>
      </c>
      <c r="D10" s="72">
        <v>3.6360428992236677</v>
      </c>
      <c r="E10" s="38"/>
      <c r="F10" s="80" t="s">
        <v>50</v>
      </c>
      <c r="G10" s="81"/>
      <c r="H10" s="82"/>
    </row>
    <row r="11" spans="1:8" ht="18.75" customHeight="1" x14ac:dyDescent="0.25">
      <c r="A11" s="44">
        <f t="shared" si="0"/>
        <v>9</v>
      </c>
      <c r="B11" s="65">
        <v>11441.039583978329</v>
      </c>
      <c r="C11" s="66">
        <v>14755</v>
      </c>
      <c r="D11" s="72">
        <v>4.6519609630962764</v>
      </c>
      <c r="E11" s="38"/>
      <c r="F11" s="80" t="s">
        <v>51</v>
      </c>
      <c r="G11" s="81"/>
      <c r="H11" s="82"/>
    </row>
    <row r="12" spans="1:8" ht="18.75" customHeight="1" x14ac:dyDescent="0.25">
      <c r="A12" s="44">
        <f t="shared" si="0"/>
        <v>10</v>
      </c>
      <c r="B12" s="65">
        <v>13301.71868684308</v>
      </c>
      <c r="C12" s="66">
        <v>16656.25</v>
      </c>
      <c r="D12" s="72">
        <v>5.637879914580636</v>
      </c>
      <c r="E12" s="38"/>
      <c r="F12" s="80" t="s">
        <v>52</v>
      </c>
      <c r="G12" s="81"/>
      <c r="H12" s="82"/>
    </row>
    <row r="13" spans="1:8" ht="18.75" customHeight="1" x14ac:dyDescent="0.25">
      <c r="A13" s="44">
        <f t="shared" si="0"/>
        <v>11</v>
      </c>
      <c r="B13" s="65">
        <v>14699.475106595781</v>
      </c>
      <c r="C13" s="66">
        <v>18767.75</v>
      </c>
      <c r="D13" s="72">
        <v>7.286154575576262</v>
      </c>
      <c r="E13" s="38"/>
      <c r="F13" s="80" t="s">
        <v>53</v>
      </c>
      <c r="G13" s="81"/>
      <c r="H13" s="82"/>
    </row>
    <row r="14" spans="1:8" ht="18.75" customHeight="1" x14ac:dyDescent="0.25">
      <c r="A14" s="44">
        <f t="shared" si="0"/>
        <v>12</v>
      </c>
      <c r="B14" s="65">
        <v>15985.244209355729</v>
      </c>
      <c r="C14" s="66">
        <v>20896.75</v>
      </c>
      <c r="D14" s="72">
        <v>8.0265333719429801</v>
      </c>
      <c r="E14" s="38"/>
      <c r="F14" s="80" t="s">
        <v>54</v>
      </c>
      <c r="G14" s="81"/>
      <c r="H14" s="82"/>
    </row>
    <row r="15" spans="1:8" ht="18.75" customHeight="1" x14ac:dyDescent="0.25">
      <c r="A15" s="44">
        <f t="shared" si="0"/>
        <v>13</v>
      </c>
      <c r="B15" s="65">
        <v>16752.72356363725</v>
      </c>
      <c r="C15" s="66">
        <v>23364</v>
      </c>
      <c r="D15" s="72">
        <v>8.4163146590336471</v>
      </c>
      <c r="E15" s="38"/>
      <c r="F15" s="80" t="s">
        <v>55</v>
      </c>
      <c r="G15" s="81"/>
      <c r="H15" s="82"/>
    </row>
    <row r="16" spans="1:8" ht="18.75" customHeight="1" thickBot="1" x14ac:dyDescent="0.3">
      <c r="A16" s="44">
        <f t="shared" si="0"/>
        <v>14</v>
      </c>
      <c r="B16" s="65">
        <v>17077.460854924651</v>
      </c>
      <c r="C16" s="66">
        <v>23663.75</v>
      </c>
      <c r="D16" s="72">
        <v>8.5812396419119619</v>
      </c>
      <c r="E16" s="38"/>
      <c r="F16" s="83"/>
      <c r="G16" s="84"/>
      <c r="H16" s="85"/>
    </row>
    <row r="17" spans="1:17" ht="18.75" customHeight="1" x14ac:dyDescent="0.25">
      <c r="A17" s="44">
        <f t="shared" si="0"/>
        <v>15</v>
      </c>
      <c r="B17" s="65">
        <v>20317.822406740554</v>
      </c>
      <c r="C17" s="66">
        <v>26651</v>
      </c>
      <c r="D17" s="72">
        <v>10.156547258697257</v>
      </c>
      <c r="E17" s="38"/>
      <c r="F17" s="38"/>
      <c r="G17" s="38"/>
      <c r="H17" s="38"/>
    </row>
    <row r="18" spans="1:17" ht="18.75" customHeight="1" x14ac:dyDescent="0.25">
      <c r="A18" s="44">
        <f t="shared" si="0"/>
        <v>16</v>
      </c>
      <c r="B18" s="65">
        <v>23060.787849964578</v>
      </c>
      <c r="C18" s="66">
        <v>28436.5</v>
      </c>
      <c r="D18" s="72">
        <v>11.410388763216833</v>
      </c>
      <c r="E18" s="71"/>
      <c r="F18" s="71"/>
      <c r="G18" s="71"/>
      <c r="H18" s="71"/>
    </row>
    <row r="19" spans="1:17" ht="18.75" customHeight="1" x14ac:dyDescent="0.25">
      <c r="A19" s="44">
        <f t="shared" si="0"/>
        <v>17</v>
      </c>
      <c r="B19" s="65">
        <v>26587.880578734435</v>
      </c>
      <c r="C19" s="66">
        <v>30407.5</v>
      </c>
      <c r="D19" s="72">
        <v>13.785567519065552</v>
      </c>
      <c r="E19" s="71"/>
      <c r="F19" s="76"/>
      <c r="G19" s="76"/>
      <c r="H19" s="76"/>
    </row>
    <row r="20" spans="1:17" ht="18.75" customHeight="1" x14ac:dyDescent="0.25">
      <c r="A20" s="44">
        <f t="shared" si="0"/>
        <v>18</v>
      </c>
      <c r="B20" s="65">
        <v>28681.187782776593</v>
      </c>
      <c r="C20" s="66">
        <v>32012</v>
      </c>
      <c r="D20" s="72">
        <v>15.014597686924249</v>
      </c>
      <c r="E20" s="71"/>
      <c r="F20" s="76"/>
      <c r="G20" s="76"/>
      <c r="H20" s="76"/>
    </row>
    <row r="21" spans="1:17" ht="18.75" customHeight="1" x14ac:dyDescent="0.25">
      <c r="A21" s="44">
        <f t="shared" si="0"/>
        <v>19</v>
      </c>
      <c r="B21" s="65">
        <v>30134.970271015154</v>
      </c>
      <c r="C21" s="66">
        <v>33999.75</v>
      </c>
      <c r="D21" s="72">
        <v>15.635341704105532</v>
      </c>
      <c r="E21" s="71"/>
      <c r="F21" s="76"/>
      <c r="G21" s="76"/>
      <c r="H21" s="76"/>
    </row>
    <row r="22" spans="1:17" ht="18.75" customHeight="1" x14ac:dyDescent="0.25">
      <c r="A22" s="44">
        <f t="shared" si="0"/>
        <v>20</v>
      </c>
      <c r="B22" s="65">
        <v>31487.493148779751</v>
      </c>
      <c r="C22" s="66">
        <v>35554</v>
      </c>
      <c r="D22" s="72">
        <v>16.243048829244149</v>
      </c>
      <c r="E22" s="71"/>
      <c r="F22" s="76"/>
      <c r="G22" s="76"/>
      <c r="H22" s="76"/>
    </row>
    <row r="23" spans="1:17" ht="18.75" customHeight="1" x14ac:dyDescent="0.25">
      <c r="A23" s="44">
        <f t="shared" si="0"/>
        <v>21</v>
      </c>
      <c r="B23" s="65">
        <v>32526.287328351264</v>
      </c>
      <c r="C23" s="66">
        <v>37110.5</v>
      </c>
      <c r="D23" s="72">
        <v>16.749530633033284</v>
      </c>
      <c r="E23" s="71"/>
      <c r="F23" s="76"/>
      <c r="G23" s="76"/>
      <c r="H23" s="76"/>
    </row>
    <row r="24" spans="1:17" ht="18.75" customHeight="1" x14ac:dyDescent="0.25">
      <c r="A24" s="44">
        <f t="shared" si="0"/>
        <v>22</v>
      </c>
      <c r="B24" s="65">
        <v>33504.399204281217</v>
      </c>
      <c r="C24" s="66">
        <v>38468.25</v>
      </c>
      <c r="D24" s="72">
        <v>17.248474694639494</v>
      </c>
      <c r="E24" s="71"/>
      <c r="F24" s="76"/>
      <c r="G24" s="76"/>
      <c r="H24" s="76"/>
    </row>
    <row r="25" spans="1:17" ht="18.75" customHeight="1" x14ac:dyDescent="0.25">
      <c r="A25" s="44">
        <f t="shared" si="0"/>
        <v>23</v>
      </c>
      <c r="B25" s="65">
        <v>34512.890043686355</v>
      </c>
      <c r="C25" s="66">
        <v>39798.25</v>
      </c>
      <c r="D25" s="72">
        <v>17.788063158740695</v>
      </c>
      <c r="E25" s="71"/>
      <c r="F25" s="76"/>
      <c r="G25" s="76"/>
      <c r="H25" s="76"/>
    </row>
    <row r="26" spans="1:17" ht="18.75" customHeight="1" x14ac:dyDescent="0.25">
      <c r="A26" s="44">
        <f t="shared" si="0"/>
        <v>24</v>
      </c>
      <c r="B26" s="65">
        <v>36488.732642513169</v>
      </c>
      <c r="C26" s="66">
        <v>41155.25</v>
      </c>
      <c r="D26" s="72">
        <v>18.877629245840648</v>
      </c>
      <c r="E26" s="71"/>
      <c r="F26" s="76"/>
      <c r="G26" s="76"/>
      <c r="H26" s="76"/>
    </row>
    <row r="27" spans="1:17" ht="18.75" customHeight="1" x14ac:dyDescent="0.25">
      <c r="A27" s="44">
        <f t="shared" si="0"/>
        <v>25</v>
      </c>
      <c r="B27" s="65">
        <v>37629.812748892262</v>
      </c>
      <c r="C27" s="66">
        <v>42600.25</v>
      </c>
      <c r="D27" s="72">
        <v>19.704523908869366</v>
      </c>
      <c r="E27" s="71"/>
      <c r="F27" s="76"/>
      <c r="G27" s="76"/>
      <c r="H27" s="76"/>
      <c r="J27" s="48"/>
      <c r="K27" s="48"/>
      <c r="L27" s="48"/>
      <c r="M27" s="48"/>
      <c r="N27" s="48"/>
      <c r="O27" s="48"/>
      <c r="P27" s="48"/>
      <c r="Q27" s="48"/>
    </row>
    <row r="28" spans="1:17" ht="18.75" customHeight="1" x14ac:dyDescent="0.25">
      <c r="A28" s="44">
        <f t="shared" si="0"/>
        <v>26</v>
      </c>
      <c r="B28" s="65">
        <v>38140</v>
      </c>
      <c r="C28" s="66">
        <v>43983</v>
      </c>
      <c r="D28" s="72">
        <v>21</v>
      </c>
      <c r="E28" s="71"/>
      <c r="F28" s="76"/>
      <c r="G28" s="76"/>
      <c r="H28" s="76"/>
      <c r="J28" s="48"/>
      <c r="K28" s="217" t="s">
        <v>31</v>
      </c>
      <c r="L28" s="225"/>
      <c r="M28" s="225"/>
      <c r="N28" s="225"/>
      <c r="O28" s="225"/>
      <c r="P28" s="225"/>
      <c r="Q28" s="49"/>
    </row>
    <row r="29" spans="1:17" ht="18.75" customHeight="1" x14ac:dyDescent="0.25">
      <c r="F29" s="76"/>
      <c r="G29" s="76"/>
      <c r="H29" s="76"/>
      <c r="J29" s="49"/>
      <c r="K29" s="225"/>
      <c r="L29" s="225"/>
      <c r="M29" s="225"/>
      <c r="N29" s="225"/>
      <c r="O29" s="225"/>
      <c r="P29" s="225"/>
      <c r="Q29" s="49"/>
    </row>
    <row r="30" spans="1:17" ht="18.75" customHeight="1" x14ac:dyDescent="0.25">
      <c r="F30" s="76"/>
      <c r="G30" s="76"/>
      <c r="H30" s="76"/>
      <c r="J30" s="50"/>
      <c r="K30" s="51" t="s">
        <v>32</v>
      </c>
      <c r="L30" s="37"/>
      <c r="M30" s="54"/>
      <c r="N30" s="51" t="s">
        <v>33</v>
      </c>
      <c r="O30" s="37"/>
      <c r="P30" s="37"/>
      <c r="Q30" s="50"/>
    </row>
    <row r="31" spans="1:17" ht="18.75" customHeight="1" x14ac:dyDescent="0.25">
      <c r="J31" s="50"/>
      <c r="K31" s="88"/>
      <c r="L31" s="89"/>
      <c r="M31" s="90"/>
      <c r="N31" s="94"/>
      <c r="O31" s="89"/>
      <c r="P31" s="90"/>
      <c r="Q31" s="50"/>
    </row>
    <row r="32" spans="1:17" ht="18.75" customHeight="1" x14ac:dyDescent="0.25">
      <c r="J32" s="50"/>
      <c r="K32" s="88"/>
      <c r="L32" s="89">
        <v>0</v>
      </c>
      <c r="M32" s="90"/>
      <c r="N32" s="88"/>
      <c r="O32" s="89">
        <v>0</v>
      </c>
      <c r="P32" s="90"/>
      <c r="Q32" s="50"/>
    </row>
    <row r="33" spans="10:17" ht="18.75" customHeight="1" thickBot="1" x14ac:dyDescent="0.3">
      <c r="J33" s="50"/>
      <c r="K33" s="91"/>
      <c r="L33" s="92"/>
      <c r="M33" s="93"/>
      <c r="N33" s="91"/>
      <c r="O33" s="92"/>
      <c r="P33" s="93"/>
      <c r="Q33" s="50"/>
    </row>
    <row r="34" spans="10:17" ht="18.75" customHeight="1" thickTop="1" x14ac:dyDescent="0.25">
      <c r="J34" s="50"/>
      <c r="K34" s="50"/>
      <c r="L34" s="50"/>
      <c r="M34" s="50"/>
      <c r="N34" s="50"/>
      <c r="O34" s="50"/>
      <c r="P34" s="50"/>
      <c r="Q34" s="50"/>
    </row>
    <row r="35" spans="10:17" ht="18.75" customHeight="1" x14ac:dyDescent="0.25">
      <c r="J35" s="71"/>
      <c r="K35" s="103"/>
      <c r="L35" s="104"/>
      <c r="M35" s="106"/>
      <c r="N35" s="107"/>
      <c r="O35" s="104"/>
      <c r="P35" s="104"/>
      <c r="Q35" s="71"/>
    </row>
    <row r="36" spans="10:17" ht="18.75" customHeight="1" x14ac:dyDescent="0.25">
      <c r="J36" s="71"/>
      <c r="K36" s="105"/>
      <c r="L36" s="105"/>
      <c r="M36" s="105"/>
      <c r="N36" s="105"/>
      <c r="O36" s="105"/>
      <c r="P36" s="105"/>
      <c r="Q36" s="71"/>
    </row>
    <row r="37" spans="10:17" ht="18.75" customHeight="1" x14ac:dyDescent="0.25">
      <c r="J37" s="71"/>
      <c r="K37" s="105"/>
      <c r="L37" s="105"/>
      <c r="M37" s="105"/>
      <c r="N37" s="105"/>
      <c r="O37" s="105"/>
      <c r="P37" s="105"/>
      <c r="Q37" s="71"/>
    </row>
    <row r="38" spans="10:17" ht="18.75" customHeight="1" x14ac:dyDescent="0.25">
      <c r="J38" s="71"/>
      <c r="K38" s="105"/>
      <c r="L38" s="105"/>
      <c r="M38" s="105"/>
      <c r="N38" s="105"/>
      <c r="O38" s="105"/>
      <c r="P38" s="105"/>
      <c r="Q38" s="71"/>
    </row>
    <row r="39" spans="10:17" ht="18.75" customHeight="1" x14ac:dyDescent="0.25">
      <c r="J39" s="71"/>
      <c r="K39" s="71"/>
      <c r="L39" s="71"/>
      <c r="M39" s="71"/>
      <c r="N39" s="71"/>
      <c r="O39" s="71"/>
      <c r="P39" s="71"/>
      <c r="Q39" s="71"/>
    </row>
    <row r="40" spans="10:17" ht="18.75" customHeight="1" x14ac:dyDescent="0.25">
      <c r="J40" s="76"/>
      <c r="K40" s="76"/>
      <c r="L40" s="76"/>
      <c r="M40" s="76"/>
      <c r="N40" s="76"/>
      <c r="O40" s="76"/>
      <c r="P40" s="76"/>
      <c r="Q40" s="76"/>
    </row>
  </sheetData>
  <mergeCells count="1">
    <mergeCell ref="K28:P29"/>
  </mergeCells>
  <pageMargins left="0.7" right="0.7" top="0.75" bottom="0.75" header="0.3" footer="0.3"/>
  <pageSetup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Input &amp; Results</vt:lpstr>
      <vt:lpstr>Prob Sched</vt:lpstr>
      <vt:lpstr>Prob Cost</vt:lpstr>
      <vt:lpstr>Example Data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dc:creator>
  <cp:lastModifiedBy>Walt</cp:lastModifiedBy>
  <dcterms:created xsi:type="dcterms:W3CDTF">2016-02-20T14:55:45Z</dcterms:created>
  <dcterms:modified xsi:type="dcterms:W3CDTF">2017-06-09T16:17:47Z</dcterms:modified>
</cp:coreProperties>
</file>